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Plocha\"/>
    </mc:Choice>
  </mc:AlternateContent>
  <bookViews>
    <workbookView xWindow="0" yWindow="0" windowWidth="0" windowHeight="0"/>
  </bookViews>
  <sheets>
    <sheet name="Rekapitulace stavby" sheetId="1" r:id="rId1"/>
    <sheet name="2022-269 - Čertovka, Bílé..." sheetId="2" r:id="rId2"/>
    <sheet name="01 - SO 01 Odtěžení sedim..." sheetId="3" r:id="rId3"/>
    <sheet name="02 - SO 02 Oprava stávají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'2022-269 - Čertovka, Bílé...'!$C$75:$K$97</definedName>
    <definedName name="_xlnm.Print_Area" localSheetId="1">'2022-269 - Čertovka, Bílé...'!$C$4:$J$37,'2022-269 - Čertovka, Bílé...'!$C$43:$J$59,'2022-269 - Čertovka, Bílé...'!$C$65:$K$97</definedName>
    <definedName name="_xlnm.Print_Titles" localSheetId="1">'2022-269 - Čertovka, Bílé...'!$75:$75</definedName>
    <definedName name="_xlnm._FilterDatabase" localSheetId="2" hidden="1">'01 - SO 01 Odtěžení sedim...'!$C$82:$K$171</definedName>
    <definedName name="_xlnm.Print_Area" localSheetId="2">'01 - SO 01 Odtěžení sedim...'!$C$4:$J$39,'01 - SO 01 Odtěžení sedim...'!$C$45:$J$64,'01 - SO 01 Odtěžení sedim...'!$C$70:$K$171</definedName>
    <definedName name="_xlnm.Print_Titles" localSheetId="2">'01 - SO 01 Odtěžení sedim...'!$82:$82</definedName>
    <definedName name="_xlnm._FilterDatabase" localSheetId="3" hidden="1">'02 - SO 02 Oprava stávají...'!$C$87:$K$233</definedName>
    <definedName name="_xlnm.Print_Area" localSheetId="3">'02 - SO 02 Oprava stávají...'!$C$4:$J$39,'02 - SO 02 Oprava stávají...'!$C$45:$J$69,'02 - SO 02 Oprava stávají...'!$C$75:$K$233</definedName>
    <definedName name="_xlnm.Print_Titles" localSheetId="3">'02 - SO 02 Oprava stávají...'!$87:$87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230"/>
  <c r="BH230"/>
  <c r="BG230"/>
  <c r="BF230"/>
  <c r="T230"/>
  <c r="R230"/>
  <c r="P230"/>
  <c r="BI223"/>
  <c r="BH223"/>
  <c r="BG223"/>
  <c r="BF223"/>
  <c r="T223"/>
  <c r="R223"/>
  <c r="P223"/>
  <c r="BI219"/>
  <c r="BH219"/>
  <c r="BG219"/>
  <c r="BF219"/>
  <c r="T219"/>
  <c r="R219"/>
  <c r="P219"/>
  <c r="BI215"/>
  <c r="BH215"/>
  <c r="BG215"/>
  <c r="BF215"/>
  <c r="T215"/>
  <c r="R215"/>
  <c r="P215"/>
  <c r="BI213"/>
  <c r="BH213"/>
  <c r="BG213"/>
  <c r="BF213"/>
  <c r="T213"/>
  <c r="R213"/>
  <c r="P213"/>
  <c r="BI202"/>
  <c r="BH202"/>
  <c r="BG202"/>
  <c r="BF202"/>
  <c r="T202"/>
  <c r="R202"/>
  <c r="P202"/>
  <c r="BI195"/>
  <c r="BH195"/>
  <c r="BG195"/>
  <c r="BF195"/>
  <c r="T195"/>
  <c r="R195"/>
  <c r="P195"/>
  <c r="BI185"/>
  <c r="BH185"/>
  <c r="BG185"/>
  <c r="BF185"/>
  <c r="T185"/>
  <c r="R185"/>
  <c r="P185"/>
  <c r="BI177"/>
  <c r="BH177"/>
  <c r="BG177"/>
  <c r="BF177"/>
  <c r="T177"/>
  <c r="R177"/>
  <c r="P177"/>
  <c r="BI165"/>
  <c r="BH165"/>
  <c r="BG165"/>
  <c r="BF165"/>
  <c r="T165"/>
  <c r="R165"/>
  <c r="P165"/>
  <c r="BI154"/>
  <c r="BH154"/>
  <c r="BG154"/>
  <c r="BF154"/>
  <c r="T154"/>
  <c r="R154"/>
  <c r="P154"/>
  <c r="BI145"/>
  <c r="BH145"/>
  <c r="BG145"/>
  <c r="BF145"/>
  <c r="T145"/>
  <c r="R145"/>
  <c r="P145"/>
  <c r="BI139"/>
  <c r="BH139"/>
  <c r="BG139"/>
  <c r="BF139"/>
  <c r="T139"/>
  <c r="R139"/>
  <c r="P139"/>
  <c r="BI133"/>
  <c r="BH133"/>
  <c r="BG133"/>
  <c r="BF133"/>
  <c r="T133"/>
  <c r="R133"/>
  <c r="P133"/>
  <c r="BI128"/>
  <c r="BH128"/>
  <c r="BG128"/>
  <c r="BF128"/>
  <c r="T128"/>
  <c r="R128"/>
  <c r="P128"/>
  <c r="BI123"/>
  <c r="BH123"/>
  <c r="BG123"/>
  <c r="BF123"/>
  <c r="T123"/>
  <c r="R123"/>
  <c r="P123"/>
  <c r="BI119"/>
  <c r="BH119"/>
  <c r="BG119"/>
  <c r="BF119"/>
  <c r="T119"/>
  <c r="R119"/>
  <c r="P119"/>
  <c r="BI103"/>
  <c r="BH103"/>
  <c r="BG103"/>
  <c r="BF103"/>
  <c r="T103"/>
  <c r="R103"/>
  <c r="P103"/>
  <c r="BI91"/>
  <c r="BH91"/>
  <c r="BG91"/>
  <c r="BF91"/>
  <c r="T91"/>
  <c r="R91"/>
  <c r="P91"/>
  <c r="J85"/>
  <c r="F82"/>
  <c r="E80"/>
  <c r="J55"/>
  <c r="F52"/>
  <c r="E50"/>
  <c r="J21"/>
  <c r="E21"/>
  <c r="J84"/>
  <c r="J20"/>
  <c r="J18"/>
  <c r="E18"/>
  <c r="F55"/>
  <c r="J17"/>
  <c r="J15"/>
  <c r="E15"/>
  <c r="F54"/>
  <c r="J14"/>
  <c r="J12"/>
  <c r="J82"/>
  <c r="E7"/>
  <c r="E48"/>
  <c i="3" r="J37"/>
  <c r="J36"/>
  <c i="1" r="AY56"/>
  <c i="3" r="J35"/>
  <c i="1" r="AX56"/>
  <c i="3" r="BI163"/>
  <c r="BH163"/>
  <c r="BG163"/>
  <c r="BF163"/>
  <c r="T163"/>
  <c r="T162"/>
  <c r="R163"/>
  <c r="R162"/>
  <c r="P163"/>
  <c r="P162"/>
  <c r="BI157"/>
  <c r="BH157"/>
  <c r="BG157"/>
  <c r="BF157"/>
  <c r="T157"/>
  <c r="T156"/>
  <c r="R157"/>
  <c r="R156"/>
  <c r="P157"/>
  <c r="P156"/>
  <c r="BI145"/>
  <c r="BH145"/>
  <c r="BG145"/>
  <c r="BF145"/>
  <c r="T145"/>
  <c r="R145"/>
  <c r="P145"/>
  <c r="BI137"/>
  <c r="BH137"/>
  <c r="BG137"/>
  <c r="BF137"/>
  <c r="T137"/>
  <c r="R137"/>
  <c r="P137"/>
  <c r="BI128"/>
  <c r="BH128"/>
  <c r="BG128"/>
  <c r="BF128"/>
  <c r="T128"/>
  <c r="R128"/>
  <c r="P128"/>
  <c r="BI120"/>
  <c r="BH120"/>
  <c r="BG120"/>
  <c r="BF120"/>
  <c r="T120"/>
  <c r="R120"/>
  <c r="P120"/>
  <c r="BI112"/>
  <c r="BH112"/>
  <c r="BG112"/>
  <c r="BF112"/>
  <c r="T112"/>
  <c r="R112"/>
  <c r="P112"/>
  <c r="BI104"/>
  <c r="BH104"/>
  <c r="BG104"/>
  <c r="BF104"/>
  <c r="T104"/>
  <c r="R104"/>
  <c r="P104"/>
  <c r="BI97"/>
  <c r="BH97"/>
  <c r="BG97"/>
  <c r="BF97"/>
  <c r="T97"/>
  <c r="R97"/>
  <c r="P97"/>
  <c r="BI86"/>
  <c r="BH86"/>
  <c r="BG86"/>
  <c r="BF86"/>
  <c r="T86"/>
  <c r="R86"/>
  <c r="P86"/>
  <c r="J80"/>
  <c r="F77"/>
  <c r="E75"/>
  <c r="J55"/>
  <c r="F52"/>
  <c r="E50"/>
  <c r="J21"/>
  <c r="E21"/>
  <c r="J54"/>
  <c r="J20"/>
  <c r="J18"/>
  <c r="E18"/>
  <c r="F55"/>
  <c r="J17"/>
  <c r="J15"/>
  <c r="E15"/>
  <c r="F79"/>
  <c r="J14"/>
  <c r="J12"/>
  <c r="J77"/>
  <c r="E7"/>
  <c r="E73"/>
  <c i="2" r="J35"/>
  <c r="J34"/>
  <c i="1" r="AY55"/>
  <c i="2" r="J33"/>
  <c i="1" r="AX55"/>
  <c i="2" r="BI94"/>
  <c r="BH94"/>
  <c r="BG94"/>
  <c r="BF94"/>
  <c r="T94"/>
  <c r="T93"/>
  <c r="R94"/>
  <c r="R93"/>
  <c r="P94"/>
  <c r="P93"/>
  <c r="BI88"/>
  <c r="BH88"/>
  <c r="BG88"/>
  <c r="BF88"/>
  <c r="T88"/>
  <c r="R88"/>
  <c r="P88"/>
  <c r="BI84"/>
  <c r="BH84"/>
  <c r="BG84"/>
  <c r="BF84"/>
  <c r="T84"/>
  <c r="R84"/>
  <c r="P84"/>
  <c r="BI79"/>
  <c r="BH79"/>
  <c r="BG79"/>
  <c r="BF79"/>
  <c r="T79"/>
  <c r="R79"/>
  <c r="P79"/>
  <c r="J73"/>
  <c r="F70"/>
  <c r="E68"/>
  <c r="J51"/>
  <c r="F48"/>
  <c r="E46"/>
  <c r="J19"/>
  <c r="E19"/>
  <c r="J72"/>
  <c r="J18"/>
  <c r="J16"/>
  <c r="E16"/>
  <c r="F73"/>
  <c r="J15"/>
  <c r="J13"/>
  <c r="E13"/>
  <c r="F72"/>
  <c r="J12"/>
  <c r="J10"/>
  <c r="J70"/>
  <c i="1" r="L50"/>
  <c r="AM50"/>
  <c r="AM49"/>
  <c r="L49"/>
  <c r="AM47"/>
  <c r="L47"/>
  <c r="L45"/>
  <c r="L44"/>
  <c i="2" r="BK88"/>
  <c i="3" r="BK128"/>
  <c i="4" r="BK230"/>
  <c r="J223"/>
  <c r="BK139"/>
  <c r="BK202"/>
  <c i="2" r="BK84"/>
  <c i="3" r="J104"/>
  <c i="4" r="BK103"/>
  <c r="J119"/>
  <c r="BK154"/>
  <c i="3" r="J163"/>
  <c r="BK120"/>
  <c r="J86"/>
  <c i="4" r="BK133"/>
  <c r="BK177"/>
  <c r="BK91"/>
  <c i="2" r="BK79"/>
  <c i="3" r="BK86"/>
  <c r="J120"/>
  <c i="4" r="BK128"/>
  <c r="J185"/>
  <c r="BK123"/>
  <c i="2" r="BK94"/>
  <c i="3" r="J157"/>
  <c i="4" r="BK215"/>
  <c r="J133"/>
  <c r="J219"/>
  <c i="2" r="J84"/>
  <c i="3" r="J137"/>
  <c r="BK112"/>
  <c i="4" r="J123"/>
  <c r="J128"/>
  <c r="BK195"/>
  <c i="3" r="BK137"/>
  <c r="BK163"/>
  <c r="BK97"/>
  <c i="4" r="BK119"/>
  <c r="J213"/>
  <c r="BK165"/>
  <c i="2" r="J94"/>
  <c i="3" r="J128"/>
  <c i="4" r="J215"/>
  <c r="J177"/>
  <c i="2" r="J79"/>
  <c i="3" r="J112"/>
  <c r="J97"/>
  <c i="4" r="BK213"/>
  <c r="BK219"/>
  <c r="J230"/>
  <c r="J145"/>
  <c i="1" r="AS54"/>
  <c i="3" r="BK157"/>
  <c i="4" r="J154"/>
  <c r="J202"/>
  <c r="BK185"/>
  <c r="J103"/>
  <c i="3" r="BK104"/>
  <c i="4" r="J139"/>
  <c r="BK223"/>
  <c i="2" r="J88"/>
  <c i="3" r="BK145"/>
  <c r="J145"/>
  <c i="4" r="BK145"/>
  <c r="J195"/>
  <c r="J165"/>
  <c r="J91"/>
  <c l="1" r="T153"/>
  <c r="T194"/>
  <c r="P153"/>
  <c r="R194"/>
  <c r="R153"/>
  <c r="P194"/>
  <c r="P222"/>
  <c r="P221"/>
  <c r="R222"/>
  <c r="R221"/>
  <c r="T222"/>
  <c r="T221"/>
  <c i="2" r="R78"/>
  <c r="R77"/>
  <c r="R76"/>
  <c i="3" r="BK85"/>
  <c r="J85"/>
  <c r="J61"/>
  <c r="T85"/>
  <c r="T84"/>
  <c r="T83"/>
  <c i="4" r="T90"/>
  <c r="R132"/>
  <c r="BK176"/>
  <c r="J176"/>
  <c r="J64"/>
  <c r="T176"/>
  <c r="BK212"/>
  <c r="J212"/>
  <c r="J66"/>
  <c r="P212"/>
  <c i="2" r="P78"/>
  <c r="P77"/>
  <c r="P76"/>
  <c i="1" r="AU55"/>
  <c i="3" r="R85"/>
  <c r="R84"/>
  <c r="R83"/>
  <c i="4" r="BK90"/>
  <c r="J90"/>
  <c r="J61"/>
  <c r="R90"/>
  <c r="P132"/>
  <c r="P176"/>
  <c r="R212"/>
  <c i="2" r="BK78"/>
  <c r="J78"/>
  <c r="J57"/>
  <c r="T78"/>
  <c r="T77"/>
  <c r="T76"/>
  <c i="3" r="P85"/>
  <c r="P84"/>
  <c r="P83"/>
  <c i="1" r="AU56"/>
  <c i="4" r="P90"/>
  <c r="P89"/>
  <c r="P88"/>
  <c i="1" r="AU57"/>
  <c i="4" r="BK132"/>
  <c r="J132"/>
  <c r="J62"/>
  <c r="T132"/>
  <c r="R176"/>
  <c r="T212"/>
  <c i="2" r="BK93"/>
  <c r="J93"/>
  <c r="J58"/>
  <c i="3" r="BK162"/>
  <c r="J162"/>
  <c r="J63"/>
  <c i="4" r="BK222"/>
  <c r="BK221"/>
  <c r="J221"/>
  <c r="J67"/>
  <c i="2" r="F51"/>
  <c i="4" r="BK153"/>
  <c r="J153"/>
  <c r="J63"/>
  <c i="3" r="BK156"/>
  <c r="J156"/>
  <c r="J62"/>
  <c i="4" r="BK194"/>
  <c r="J194"/>
  <c r="J65"/>
  <c r="J54"/>
  <c r="F84"/>
  <c r="BE103"/>
  <c r="BE128"/>
  <c r="BE177"/>
  <c r="BE223"/>
  <c i="3" r="BK84"/>
  <c r="J84"/>
  <c r="J60"/>
  <c i="4" r="E78"/>
  <c r="F85"/>
  <c r="BE133"/>
  <c r="BE139"/>
  <c r="BE195"/>
  <c r="BE213"/>
  <c r="BE215"/>
  <c r="BE230"/>
  <c r="J52"/>
  <c r="BE119"/>
  <c r="BE123"/>
  <c r="BE145"/>
  <c r="BE202"/>
  <c r="BE91"/>
  <c r="BE154"/>
  <c r="BE165"/>
  <c r="BE185"/>
  <c r="BE219"/>
  <c i="3" r="E48"/>
  <c r="J52"/>
  <c r="J79"/>
  <c r="BE128"/>
  <c r="F54"/>
  <c r="BE104"/>
  <c r="BE120"/>
  <c r="BE137"/>
  <c r="F80"/>
  <c r="BE86"/>
  <c r="BE112"/>
  <c r="BE97"/>
  <c r="BE145"/>
  <c r="BE157"/>
  <c r="BE163"/>
  <c i="2" r="F50"/>
  <c r="BE84"/>
  <c r="BE88"/>
  <c r="J48"/>
  <c r="J50"/>
  <c r="BE79"/>
  <c r="BE94"/>
  <c i="3" r="F34"/>
  <c i="1" r="BA56"/>
  <c i="4" r="F37"/>
  <c i="1" r="BD57"/>
  <c i="4" r="F36"/>
  <c i="1" r="BC57"/>
  <c i="2" r="F32"/>
  <c i="1" r="BA55"/>
  <c i="3" r="F35"/>
  <c i="1" r="BB56"/>
  <c i="2" r="J32"/>
  <c i="1" r="AW55"/>
  <c i="2" r="F35"/>
  <c i="1" r="BD55"/>
  <c i="3" r="F37"/>
  <c i="1" r="BD56"/>
  <c i="3" r="J34"/>
  <c i="1" r="AW56"/>
  <c i="4" r="F34"/>
  <c i="1" r="BA57"/>
  <c i="4" r="J34"/>
  <c i="1" r="AW57"/>
  <c i="2" r="F33"/>
  <c i="1" r="BB55"/>
  <c i="4" r="F35"/>
  <c i="1" r="BB57"/>
  <c i="2" r="F34"/>
  <c i="1" r="BC55"/>
  <c i="3" r="F36"/>
  <c i="1" r="BC56"/>
  <c i="4" l="1" r="R89"/>
  <c r="R88"/>
  <c r="T89"/>
  <c r="T88"/>
  <c i="2" r="BK77"/>
  <c r="J77"/>
  <c r="J56"/>
  <c i="4" r="BK89"/>
  <c r="J89"/>
  <c r="J60"/>
  <c r="J222"/>
  <c r="J68"/>
  <c i="3" r="BK83"/>
  <c r="J83"/>
  <c i="1" r="AU54"/>
  <c i="2" r="J31"/>
  <c i="1" r="AV55"/>
  <c r="AT55"/>
  <c r="BA54"/>
  <c r="W30"/>
  <c i="2" r="F31"/>
  <c i="1" r="AZ55"/>
  <c i="3" r="F33"/>
  <c i="1" r="AZ56"/>
  <c i="4" r="J33"/>
  <c i="1" r="AV57"/>
  <c r="AT57"/>
  <c i="3" r="J33"/>
  <c i="1" r="AV56"/>
  <c r="AT56"/>
  <c r="BD54"/>
  <c r="W33"/>
  <c i="3" r="J30"/>
  <c i="1" r="AG56"/>
  <c i="4" r="F33"/>
  <c i="1" r="AZ57"/>
  <c r="BB54"/>
  <c r="W31"/>
  <c r="BC54"/>
  <c r="W32"/>
  <c i="2" l="1" r="BK76"/>
  <c r="J76"/>
  <c r="J55"/>
  <c i="4" r="BK88"/>
  <c r="J88"/>
  <c r="J59"/>
  <c i="1" r="AN56"/>
  <c i="3" r="J59"/>
  <c r="J39"/>
  <c i="1" r="AZ54"/>
  <c r="W29"/>
  <c r="AW54"/>
  <c r="AK30"/>
  <c r="AX54"/>
  <c r="AY54"/>
  <c i="4" l="1" r="J30"/>
  <c i="1" r="AG57"/>
  <c r="AV54"/>
  <c r="AK29"/>
  <c i="2" r="J28"/>
  <c i="1" r="AG55"/>
  <c i="2" l="1" r="J37"/>
  <c i="4" r="J39"/>
  <c i="1" r="AN55"/>
  <c r="AN57"/>
  <c r="AG54"/>
  <c r="AK26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<sst xmlns="http://schemas.openxmlformats.org/spreadsheetml/2006/main">
  <si>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</si>
  <si>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</si>
  <si>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</si>
  <si>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</si>
  <si>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</si>
  <si>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{c6a66d0c-3d27-4624-8103-7ec349acb3e3}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</si>
  <si>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</si>
  <si>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</si>
  <si>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</si>
  <si>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</si>
  <si>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</si>
  <si>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</si>
  <si>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</si>
  <si>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</si>
  <si>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2022-269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</si>
  <si>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</si>
  <si>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</si>
  <si>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Čertovka, Bílé Podolí, oprava opevnění v obci, ř. km 10,077-10,111</t>
  </si>
  <si>
    <t>KSO:</t>
  </si>
  <si>
    <t/>
  </si>
  <si>
    <t>CC-CZ:</t>
  </si>
  <si>
    <t>Místo:</t>
  </si>
  <si>
    <t>Bílé Podolí</t>
  </si>
  <si>
    <t>Datum:</t>
  </si>
  <si>
    <t>25. 1. 2022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</si>
  <si>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</si>
  <si>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</si>
  <si>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</si>
  <si>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</si>
  <si>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</si>
  <si>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</si>
  <si>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</si>
  <si>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</si>
  <si>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</si>
  <si>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Komplex CR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</si>
  <si>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</si>
  <si>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</si>
  <si>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</si>
  <si>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</si>
  <si>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</si>
  <si>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</si>
  <si>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</si>
  <si>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</si>
  <si>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</si>
  <si>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</si>
  <si>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</si>
  <si>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</si>
  <si>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</si>
  <si>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</si>
  <si>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</si>
  <si>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</si>
  <si>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</si>
  <si>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</si>
  <si>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</si>
  <si>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</si>
  <si>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</si>
  <si>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</si>
  <si>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</si>
  <si>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</si>
  <si>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</si>
  <si>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</si>
  <si>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</si>
  <si>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</si>
  <si>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</si>
  <si>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</si>
  <si>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</si>
  <si>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</si>
  <si>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</si>
  <si>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</si>
  <si>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</si>
  <si>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</si>
  <si>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</si>
  <si>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</si>
  <si>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</si>
  <si>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</si>
  <si>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</si>
  <si>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</si>
  <si>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</si>
  <si>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01</t>
  </si>
  <si>
    <t>SO 01 Odtěžení sedimentu</t>
  </si>
  <si>
    <t>{96adc7ed-cc2f-4485-b33a-a01d35de80c0}</t>
  </si>
  <si>
    <t>2</t>
  </si>
  <si>
    <t>02</t>
  </si>
  <si>
    <t>SO 02 Oprava stávajícího opevnění</t>
  </si>
  <si>
    <t>{7cdb3e84-780a-46f2-b66b-4d063d807661}</t>
  </si>
  <si>
    <t>KRYCÍ LIST SOUPISU PRACÍ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</si>
  <si>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</si>
  <si>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</si>
  <si>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</si>
  <si>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</si>
  <si>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</si>
  <si>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</si>
  <si>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</si>
  <si>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</si>
  <si>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</si>
  <si>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</si>
  <si>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</si>
  <si>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</si>
  <si>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</si>
  <si>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</si>
  <si>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</si>
  <si>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</si>
  <si>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</si>
  <si>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</si>
  <si>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</si>
  <si>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</si>
  <si>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</si>
  <si>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</si>
  <si>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</si>
  <si>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</si>
  <si>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VRN3</t>
  </si>
  <si>
    <t>Zařízení staveniště</t>
  </si>
  <si>
    <t>K</t>
  </si>
  <si>
    <t>030001000</t>
  </si>
  <si>
    <t>kpl</t>
  </si>
  <si>
    <t>CS ÚRS 2022 01</t>
  </si>
  <si>
    <t>1024</t>
  </si>
  <si>
    <t>1854455583</t>
  </si>
  <si>
    <t>Online PSC</t>
  </si>
  <si>
    <t>https://podminky.urs.cz/item/CS_URS_2022_01/030001000</t>
  </si>
  <si>
    <t>VV</t>
  </si>
  <si>
    <t>zařízení staveniště podle požadavků dodavatele stavby</t>
  </si>
  <si>
    <t>vč. rozebrání, bourání a odvoz zařízení staveniště, úklidu a předání dotčených ploch</t>
  </si>
  <si>
    <t>034503000</t>
  </si>
  <si>
    <t>Informační tabule na staveništi</t>
  </si>
  <si>
    <t>ks</t>
  </si>
  <si>
    <t>1577794376</t>
  </si>
  <si>
    <t>https://podminky.urs.cz/item/CS_URS_2022_01/034503000</t>
  </si>
  <si>
    <t>informační a bezpečnostní tabule, 1 ks</t>
  </si>
  <si>
    <t>3</t>
  </si>
  <si>
    <t>035103001</t>
  </si>
  <si>
    <t>Pronájem ploch</t>
  </si>
  <si>
    <t>-1949932223</t>
  </si>
  <si>
    <t>https://podminky.urs.cz/item/CS_URS_2022_01/035103001</t>
  </si>
  <si>
    <t>pronájem plochy zařízení staveniště</t>
  </si>
  <si>
    <t>cena za pronájem pozemku nebyla v přípravě pevně stanovená</t>
  </si>
  <si>
    <t>VRN7</t>
  </si>
  <si>
    <t>Provozní vlivy</t>
  </si>
  <si>
    <t>4</t>
  </si>
  <si>
    <t>075603000</t>
  </si>
  <si>
    <t>Jiná ochranná pásma</t>
  </si>
  <si>
    <t>-1148075215</t>
  </si>
  <si>
    <t>https://podminky.urs.cz/item/CS_URS_2022_01/075603000</t>
  </si>
  <si>
    <t>vytýčení a signalizace polohy inženýrských sítí (nepředpokládá se střet zájmů)</t>
  </si>
  <si>
    <t>Objekt:</t>
  </si>
  <si>
    <t>01 - SO 01 Odtěžení sedimentu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</si>
  <si>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</si>
  <si>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</si>
  <si>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</si>
  <si>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</si>
  <si>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HSV</t>
  </si>
  <si>
    <t>Práce a dodávky HSV</t>
  </si>
  <si>
    <t>Zemní práce</t>
  </si>
  <si>
    <t>111103213</t>
  </si>
  <si>
    <t>Kosení travin a vodních rostlin ve vegetačním období divokého porostu hustého</t>
  </si>
  <si>
    <t>ha</t>
  </si>
  <si>
    <t>-881934684</t>
  </si>
  <si>
    <t>https://podminky.urs.cz/item/CS_URS_2022_01/111103213</t>
  </si>
  <si>
    <t>kosení břehů</t>
  </si>
  <si>
    <t>levý břeh, dl. 35,00 m, š. 1,50 m</t>
  </si>
  <si>
    <t>35,00*1,50</t>
  </si>
  <si>
    <t>pravý břeh, dl. 35,00 m, š. 1,00 m</t>
  </si>
  <si>
    <t>35,00*1,00</t>
  </si>
  <si>
    <t>dno koryta, dl. 35,00 m, š. 2,50 m</t>
  </si>
  <si>
    <t>35,00*2,50</t>
  </si>
  <si>
    <t>Mezisoučet</t>
  </si>
  <si>
    <t>175,00/10000</t>
  </si>
  <si>
    <t>129253101</t>
  </si>
  <si>
    <t>Čištění otevřených koryt vodotečí strojně s přehozením rozpojeného nánosu do 3 m nebo s naložením na dopravní prostředek při šířce původního dna do 5 m a hloubce koryta do 2,5 m v hornině třídy těžitelnosti I skupiny 3</t>
  </si>
  <si>
    <t>m3</t>
  </si>
  <si>
    <t>1045015384</t>
  </si>
  <si>
    <t>https://podminky.urs.cz/item/CS_URS_2022_01/129253101</t>
  </si>
  <si>
    <t xml:space="preserve">ř.km 10,077 - 10,887, dl. 10,20 m, střední š. nánosu 2,20 m, střední tl. sedimentu 0,40 m </t>
  </si>
  <si>
    <t>10,20*3,10*0,40</t>
  </si>
  <si>
    <t xml:space="preserve">ř.km 10,087 - 10,111, dl. 23,80 m, střední š. nánosu 2,30 m, střední tl. sedimentu 0,45 m </t>
  </si>
  <si>
    <t>23,80*2,30*0,45</t>
  </si>
  <si>
    <t>Součet</t>
  </si>
  <si>
    <t>162251101</t>
  </si>
  <si>
    <t>Vodorovné přemístění výkopku nebo sypaniny po suchu na obvyklém dopravním prostředku, bez naložení výkopku, avšak se složením bez rozhrnutí z horniny třídy těžitelnosti I skupiny 1 až 3 na vzdálenost do 20 m</t>
  </si>
  <si>
    <t>777743218</t>
  </si>
  <si>
    <t>https://podminky.urs.cz/item/CS_URS_2022_01/162251101</t>
  </si>
  <si>
    <t>doprava sedimentu v korytě vodního toku, 50 % objemu</t>
  </si>
  <si>
    <t>0,50*10,20*3,10*0,40</t>
  </si>
  <si>
    <t>0,50*23,80*2,30*0,45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</si>
  <si>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</si>
  <si>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</si>
  <si>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221748718</t>
  </si>
  <si>
    <t>https://podminky.urs.cz/item/CS_URS_2022_01/162251102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</si>
  <si>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</si>
  <si>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</si>
  <si>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1547290334</t>
  </si>
  <si>
    <t>https://podminky.urs.cz/item/CS_URS_2022_01/162751117</t>
  </si>
  <si>
    <t>odvoz k likvidaci, předpoklad recyklační středisko Čáslav, 15 km</t>
  </si>
  <si>
    <t>6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</si>
  <si>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</si>
  <si>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</si>
  <si>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1922380478</t>
  </si>
  <si>
    <t>https://podminky.urs.cz/item/CS_URS_2022_01/162751119</t>
  </si>
  <si>
    <t>5*37,281</t>
  </si>
  <si>
    <t>7</t>
  </si>
  <si>
    <t>167151101</t>
  </si>
  <si>
    <t>Nakládání, skládání a překládání neulehlého výkopku nebo sypaniny strojně nakládání, množství do 100 m3, z horniny třídy těžitelnosti I, skupiny 1 až 3</t>
  </si>
  <si>
    <t>-575285606</t>
  </si>
  <si>
    <t>https://podminky.urs.cz/item/CS_URS_2022_01/167151101</t>
  </si>
  <si>
    <t>nakládání z mezideponie</t>
  </si>
  <si>
    <t>8</t>
  </si>
  <si>
    <t>185803106</t>
  </si>
  <si>
    <t>Shrabání pokoseného porostu a organických naplavenin s odvozem do 20 km divokého porostu</t>
  </si>
  <si>
    <t>84230274</t>
  </si>
  <si>
    <t>https://podminky.urs.cz/item/CS_URS_2022_01/185803106</t>
  </si>
  <si>
    <t>odvoz k likvidaci do 20 km, včetně poplatku za uložení</t>
  </si>
  <si>
    <t>9</t>
  </si>
  <si>
    <t>Ostatní konstrukce a práce, bourání</t>
  </si>
  <si>
    <t>938909311</t>
  </si>
  <si>
    <t>Čištění vozovek metením bláta, prachu nebo hlinitého nánosu s odklizením na hromady na vzdálenost do 20 m nebo naložením na dopravní prostředek strojně povrchu podkladu nebo krytu betonového nebo živičného</t>
  </si>
  <si>
    <t>m2</t>
  </si>
  <si>
    <t>1426669462</t>
  </si>
  <si>
    <t>https://podminky.urs.cz/item/CS_URS_2022_01/938909311</t>
  </si>
  <si>
    <t>průběžné čištění vozovky přilehlé komunikace</t>
  </si>
  <si>
    <t>předpoklad 2x denně, dl. 20,00 m, š. 3,00 m, 10 dnů</t>
  </si>
  <si>
    <t>2*20,00*3,00*10</t>
  </si>
  <si>
    <t>997</t>
  </si>
  <si>
    <t>Přesun sutě</t>
  </si>
  <si>
    <t>10</t>
  </si>
  <si>
    <t>997013873</t>
  </si>
  <si>
    <t>Poplatek za uložení stavebního odpadu na recyklační skládce (skládkovné) zeminy a kamení zatříděného do Katalogu odpadů pod kódem 17 05 04</t>
  </si>
  <si>
    <t>t</t>
  </si>
  <si>
    <t>1541397611</t>
  </si>
  <si>
    <t>https://podminky.urs.cz/item/CS_URS_2022_01/997013873</t>
  </si>
  <si>
    <t>koeficient množství 1,80t/m3</t>
  </si>
  <si>
    <t>37,281*1,80</t>
  </si>
  <si>
    <t>02 - SO 02 Oprava stávajícího opevnění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</si>
  <si>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</si>
  <si>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</si>
  <si>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</si>
  <si>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>M - Práce a dodávky M</t>
  </si>
  <si>
    <t xml:space="preserve">    23-M - Montáže potrubí</t>
  </si>
  <si>
    <t>114203103</t>
  </si>
  <si>
    <t>Rozebrání dlažeb nebo záhozů s naložením na dopravní prostředek dlažeb z lomového kamene nebo betonových tvárnic do cementové malty se spárami zalitými cementovou maltou</t>
  </si>
  <si>
    <t>-2083863392</t>
  </si>
  <si>
    <t>https://podminky.urs.cz/item/CS_URS_2022_01/114203103</t>
  </si>
  <si>
    <t>odbourání nesoudržných okrajů porušeného zdiva, 20 % objemu celku oprav</t>
  </si>
  <si>
    <t>oprava dlažby</t>
  </si>
  <si>
    <t>orientační odhad opravy 10 % plochy z celku</t>
  </si>
  <si>
    <t>dno a břehy, ř.km 10,077 - 10,087</t>
  </si>
  <si>
    <t>celkem dl. 10,20, š. ve dně 3,00 m, h 2,60 m +2,05 m</t>
  </si>
  <si>
    <t>0,10*0,20*10,20*(3,00+2,60+2,05)</t>
  </si>
  <si>
    <t>dno, ř.km 10,087 - 10,111</t>
  </si>
  <si>
    <t>celkem dl. 23,80 m, š. 3,10 m</t>
  </si>
  <si>
    <t>0,10*0,20*23,80*3,10</t>
  </si>
  <si>
    <t>114203202</t>
  </si>
  <si>
    <t>Očištění lomového kamene nebo betonových tvárnic získaných při rozebrání dlažeb, záhozů, rovnanin a soustřeďovacích staveb od malty</t>
  </si>
  <si>
    <t>-1069144971</t>
  </si>
  <si>
    <t>https://podminky.urs.cz/item/CS_URS_2022_01/114203202</t>
  </si>
  <si>
    <t>oprava kamenných zdí, ř.km 10,087 - 10,111</t>
  </si>
  <si>
    <t>orientační odhad opravy 15 % plochy z celku</t>
  </si>
  <si>
    <t>celkem dl. 23,80 m, h 1,45 m, hl. 0,50 m</t>
  </si>
  <si>
    <t>2*0,15*0,20*(23,80*1,45*0,50)</t>
  </si>
  <si>
    <t>115001105</t>
  </si>
  <si>
    <t>Převedení vody potrubím průměru DN přes 300 do 600</t>
  </si>
  <si>
    <t>m</t>
  </si>
  <si>
    <t>-15496815</t>
  </si>
  <si>
    <t>https://podminky.urs.cz/item/CS_URS_2022_01/115001105</t>
  </si>
  <si>
    <t>předpoklad provedení po úsecích délky 15,00 m s násobnou obrátkovostí potrubí, 3 úseky</t>
  </si>
  <si>
    <t>3*15,00</t>
  </si>
  <si>
    <t>115101201</t>
  </si>
  <si>
    <t>Čerpání vody na dopravní výšku do 10 m s uvažovaným průměrným přítokem do 500 l/min</t>
  </si>
  <si>
    <t>hod</t>
  </si>
  <si>
    <t>460404187</t>
  </si>
  <si>
    <t>https://podminky.urs.cz/item/CS_URS_2022_01/115101201</t>
  </si>
  <si>
    <t>čerpání průsakových vod ze stavební jámy</t>
  </si>
  <si>
    <t>předpoklad: 6 týdnů, tj. 30 pracovních dnů á 4 hodiny/směnu</t>
  </si>
  <si>
    <t>30*4</t>
  </si>
  <si>
    <t>115101301</t>
  </si>
  <si>
    <t>Pohotovost záložní čerpací soupravy pro dopravní výšku do 10 m s uvažovaným průměrným přítokem do 500 l/min</t>
  </si>
  <si>
    <t>den</t>
  </si>
  <si>
    <t>1954576281</t>
  </si>
  <si>
    <t>https://podminky.urs.cz/item/CS_URS_2022_01/115101301</t>
  </si>
  <si>
    <t>předpoklad: 6 týdnů, tj. 30 pracovních dnů</t>
  </si>
  <si>
    <t>30</t>
  </si>
  <si>
    <t>Svislé a kompletní konstrukce</t>
  </si>
  <si>
    <t>321212345</t>
  </si>
  <si>
    <t>Oprava zdiva nadzákladového z lomového kamene vodních staveb přehrad, jezů a plavebních komor, spodní stavby vodních elektráren, jader přehrad, odběrných věží a výpustných zařízení, opěrných zdí, šachet, šachtic a ostatních konstrukcí objemu opravovaných míst do 3 m3 jednotlivě, na maltu cementovou včetně dodání kamene z kamene lomařsky upraveného s vyspárováním cementovou maltou, zdiva obkladního</t>
  </si>
  <si>
    <t>-609143406</t>
  </si>
  <si>
    <t>https://podminky.urs.cz/item/CS_URS_2022_01/321212345</t>
  </si>
  <si>
    <t>orientační odhad opravy 15 % plochy z celku, z toho 30 % s dodáním chybějícího kamene</t>
  </si>
  <si>
    <t>2*0,15*0,30*(23,80*1,45*0,50)</t>
  </si>
  <si>
    <t>321212745</t>
  </si>
  <si>
    <t>Oprava zdiva nadzákladového z lomového kamene vodních staveb přehrad, jezů a plavebních komor, spodní stavby vodních elektráren, jader přehrad, odběrných věží a výpustných zařízení, opěrných zdí, šachet, šachtic a ostatních konstrukcí objemu opravovaných míst do 3 m3 jednotlivě, na maltu cementovou bez dodání kamene z kamene lomařsky upraveného s vyspárováním cementovou maltou, zdiva obkladního</t>
  </si>
  <si>
    <t>-783936038</t>
  </si>
  <si>
    <t>https://podminky.urs.cz/item/CS_URS_2022_01/321212745</t>
  </si>
  <si>
    <t>orientační odhad opravy 15 % plochy z celku, z toho 70 % bez dodáním kamene</t>
  </si>
  <si>
    <t>2*0,15*0,70*(23,80*1,45*0,50)</t>
  </si>
  <si>
    <t>369316113</t>
  </si>
  <si>
    <t>Výplň z betonu prostého za rubem nosné obezdívky délky štoly do 200 m, v hornině silně zavodněné</t>
  </si>
  <si>
    <t>1607164923</t>
  </si>
  <si>
    <t>https://podminky.urs.cz/item/CS_URS_2022_01/369316113</t>
  </si>
  <si>
    <t>výplň za rubem opravené části zdi</t>
  </si>
  <si>
    <t>požadavek C30/37 XC4 XF3 S3</t>
  </si>
  <si>
    <t>celkem dl. 23,80 m, h 1,45 m, hl. 0,15 m</t>
  </si>
  <si>
    <t>2*0,15*(23,80*1,45*0,150)</t>
  </si>
  <si>
    <t>Vodorovné konstrukce</t>
  </si>
  <si>
    <t>465513317</t>
  </si>
  <si>
    <t>Oprava dlažeb z lomového kamene lomařsky upraveného pro dlažbu o ploše opravovaných míst do 20 m2 jednotlivě včetně dodání kamene na cementovou maltu, s vyspárováním cementovou maltou, tl. kamene 300 mm</t>
  </si>
  <si>
    <t>-1875790112</t>
  </si>
  <si>
    <t>https://podminky.urs.cz/item/CS_URS_2022_01/465513317</t>
  </si>
  <si>
    <t>orientační odhad opravy 10 % plochy z celku, z toho 30 % s dodáním chybějícího kamene</t>
  </si>
  <si>
    <t>celkem dl. 10,20, š. ve dně 3,00 m, h 2,60 m + 2,05 m</t>
  </si>
  <si>
    <t>0,10*0,30*10,20*(3,00+2,60+2,05)</t>
  </si>
  <si>
    <t>celkem dl. 23,80 m, š. 3,10</t>
  </si>
  <si>
    <t>0,10*0,30*23,80*3,10</t>
  </si>
  <si>
    <t>465518317</t>
  </si>
  <si>
    <t>Oprava dlažeb z lomového kamene lomařsky upraveného pro dlažbu o ploše opravovaných míst do 20 m2 jednotlivě bez dodání kamene na cementovou maltu, s vyspárováním cementovou maltou, tl. kamene 300 mm</t>
  </si>
  <si>
    <t>1550567465</t>
  </si>
  <si>
    <t>https://podminky.urs.cz/item/CS_URS_2022_01/465518317</t>
  </si>
  <si>
    <t>orientační odhad opravy 10 % plochy z celku, z toho 70 % bez dodáním chybějícího kamene</t>
  </si>
  <si>
    <t>0,10*0,70*10,20*(3,00+2,60+2,05)</t>
  </si>
  <si>
    <t>0,10*0,70*23,80*3,10</t>
  </si>
  <si>
    <t>Úpravy povrchů, podlahy a osazování výplní</t>
  </si>
  <si>
    <t>11</t>
  </si>
  <si>
    <t>628635411</t>
  </si>
  <si>
    <t>Oprava spár zdiva z lomového kamene upraveného maltou cementovou s vysekáním a vyčištěním spar s naložení suti na dopravní prostředek nebo s odklizením na hromady do vzdálenosti 50 m hloubky spár přes 30 do 70 mm</t>
  </si>
  <si>
    <t>-1510037089</t>
  </si>
  <si>
    <t>https://podminky.urs.cz/item/CS_URS_2022_01/628635411</t>
  </si>
  <si>
    <t>oprava kamenných zdí, ř.km 10,087 - 10,111, 85 % plochy z celku</t>
  </si>
  <si>
    <t>celkem dl. 23,80 m, h 1,45 m</t>
  </si>
  <si>
    <t>2*0,85*23,80*1,45</t>
  </si>
  <si>
    <t>zavazovací křídla, dl. 1,20 m, h 1,40 m</t>
  </si>
  <si>
    <t>2*1,20*1,40</t>
  </si>
  <si>
    <t>12</t>
  </si>
  <si>
    <t>636195311</t>
  </si>
  <si>
    <t>Oprava spár dlažby z lomového kamene hloubky do 70 mm s vysekáním spár a očištěním dlažby, s naložením suti na dopravní prostředek nebo s odklizením na hromady do vzdálenosti 50 m s vyčištěním spár a vyplněním cementovou maltou</t>
  </si>
  <si>
    <t>1363301314</t>
  </si>
  <si>
    <t>https://podminky.urs.cz/item/CS_URS_2022_01/636195311</t>
  </si>
  <si>
    <t>kamenná dlažba, ř.km 10,077 - 10,087, 90 % plochy z celku</t>
  </si>
  <si>
    <t>celkem dl. 10,20 m, š. 3,00 m, h 2,60 m + 2,05 m</t>
  </si>
  <si>
    <t>0,90*10,20*(3,00+2,60+2,05)</t>
  </si>
  <si>
    <t>dno, ř.km 10,087 - 10,111, 90 % plochy</t>
  </si>
  <si>
    <t>0,90*23,80*3,10</t>
  </si>
  <si>
    <t>13</t>
  </si>
  <si>
    <t>966025112</t>
  </si>
  <si>
    <t>Bourání konstrukcí LTM ve vodních tocích s přemístěním suti na hromady na vzdálenost do 20 m nebo s naložením na dopravní prostředek strojně ze zdiva kamenného, pro jakýkoliv druh kamene na maltu cementovou</t>
  </si>
  <si>
    <t>-115196267</t>
  </si>
  <si>
    <t>https://podminky.urs.cz/item/CS_URS_2022_01/966025112</t>
  </si>
  <si>
    <t>14</t>
  </si>
  <si>
    <t>985131111</t>
  </si>
  <si>
    <t>Očištění ploch stěn, rubu kleneb a podlah tlakovou vodou</t>
  </si>
  <si>
    <t>-1941657810</t>
  </si>
  <si>
    <t>https://podminky.urs.cz/item/CS_URS_2022_01/985131111</t>
  </si>
  <si>
    <t>všechny zpevněné plochy, pracovní tlak 150 - 500 Bar (15 - 50 MPa)</t>
  </si>
  <si>
    <t>ř.km 10,077 - 10,087, dl. 10,20 m, š. 3,00 m, h 2,60 m + 2,05 m</t>
  </si>
  <si>
    <t>10,20*(3,00+2,60+2,05)</t>
  </si>
  <si>
    <t>ř.km 10,087 - 10,111, dl. 23,80 m, š. 3,10, h 1,45 m</t>
  </si>
  <si>
    <t>23,80*(3,10+2*1,45)</t>
  </si>
  <si>
    <t>zavazovací křídla, dl. 1,20 m, h 1,45 m</t>
  </si>
  <si>
    <t>2*1,20*1,45</t>
  </si>
  <si>
    <t>997221561</t>
  </si>
  <si>
    <t>Vodorovná doprava suti bez naložení, ale se složením a s hrubým urovnáním z kusových materiálů, na vzdálenost do 1 km</t>
  </si>
  <si>
    <t>-1550294450</t>
  </si>
  <si>
    <t>https://podminky.urs.cz/item/CS_URS_2022_01/997221561</t>
  </si>
  <si>
    <t>16</t>
  </si>
  <si>
    <t>997221569</t>
  </si>
  <si>
    <t>Vodorovná doprava suti bez naložení, ale se složením a s hrubým urovnáním Příplatek k ceně za každý další i započatý 1 km přes 1 km</t>
  </si>
  <si>
    <t>-1997510291</t>
  </si>
  <si>
    <t>https://podminky.urs.cz/item/CS_URS_2022_01/997221569</t>
  </si>
  <si>
    <t>14*18,848</t>
  </si>
  <si>
    <t>17</t>
  </si>
  <si>
    <t>997221873</t>
  </si>
  <si>
    <t>1970367866</t>
  </si>
  <si>
    <t>https://podminky.urs.cz/item/CS_URS_2022_01/997221873</t>
  </si>
  <si>
    <t>M</t>
  </si>
  <si>
    <t>Práce a dodávky M</t>
  </si>
  <si>
    <t>23-M</t>
  </si>
  <si>
    <t>Montáže potrubí</t>
  </si>
  <si>
    <t>18</t>
  </si>
  <si>
    <t>230210030</t>
  </si>
  <si>
    <t>Montáž ochrany opláštění kladením pytlů plněných pískem</t>
  </si>
  <si>
    <t>kus</t>
  </si>
  <si>
    <t>64</t>
  </si>
  <si>
    <t>-1003752249</t>
  </si>
  <si>
    <t>https://podminky.urs.cz/item/CS_URS_2022_01/230210030</t>
  </si>
  <si>
    <t>dodávka a montáž hradící stěny z protipovodňových pytlů s násobnou obrátkovostí</t>
  </si>
  <si>
    <t xml:space="preserve">předpoklad: 12 pytlů/bm, dl. 3,10 m,  (předpoklad provedení po 3 úsecích)</t>
  </si>
  <si>
    <t>hradcí stěna na začátku a na konci úseku, dotěsněná jemnozrnnými zeminami (sedimentem), ztratné 25 %</t>
  </si>
  <si>
    <t>1,25*2*3*(12*3,10)</t>
  </si>
  <si>
    <t>včetně demontáže a konečné likvidace</t>
  </si>
  <si>
    <t>19</t>
  </si>
  <si>
    <t>58331200</t>
  </si>
  <si>
    <t>štěrkopísek netříděný</t>
  </si>
  <si>
    <t>256</t>
  </si>
  <si>
    <t>1412679816</t>
  </si>
  <si>
    <t xml:space="preserve">dodávka náplně do pytlů, ztratné 25 % </t>
  </si>
  <si>
    <t>předpoklad: 12 pytlů/bm, dl. 3,10 m, hmotnost 30 kg/pytel</t>
  </si>
  <si>
    <t>1,25*12*3,10*30/1000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</si>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</sst>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6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030001000" TargetMode="External" /><Relationship Id="rId2" Type="http://schemas.openxmlformats.org/officeDocument/2006/relationships/hyperlink" Target="https://podminky.urs.cz/item/CS_URS_2022_01/034503000" TargetMode="External" /><Relationship Id="rId3" Type="http://schemas.openxmlformats.org/officeDocument/2006/relationships/hyperlink" Target="https://podminky.urs.cz/item/CS_URS_2022_01/035103001" TargetMode="External" /><Relationship Id="rId4" Type="http://schemas.openxmlformats.org/officeDocument/2006/relationships/hyperlink" Target="https://podminky.urs.cz/item/CS_URS_2022_01/075603000" TargetMode="External" /><Relationship Id="rId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1103213" TargetMode="External" /><Relationship Id="rId2" Type="http://schemas.openxmlformats.org/officeDocument/2006/relationships/hyperlink" Target="https://podminky.urs.cz/item/CS_URS_2022_01/129253101" TargetMode="External" /><Relationship Id="rId3" Type="http://schemas.openxmlformats.org/officeDocument/2006/relationships/hyperlink" Target="https://podminky.urs.cz/item/CS_URS_2022_01/162251101" TargetMode="External" /><Relationship Id="rId4" Type="http://schemas.openxmlformats.org/officeDocument/2006/relationships/hyperlink" Target="https://podminky.urs.cz/item/CS_URS_2022_01/162251102" TargetMode="External" /><Relationship Id="rId5" Type="http://schemas.openxmlformats.org/officeDocument/2006/relationships/hyperlink" Target="https://podminky.urs.cz/item/CS_URS_2022_01/162751117" TargetMode="External" /><Relationship Id="rId6" Type="http://schemas.openxmlformats.org/officeDocument/2006/relationships/hyperlink" Target="https://podminky.urs.cz/item/CS_URS_2022_01/162751119" TargetMode="External" /><Relationship Id="rId7" Type="http://schemas.openxmlformats.org/officeDocument/2006/relationships/hyperlink" Target="https://podminky.urs.cz/item/CS_URS_2022_01/167151101" TargetMode="External" /><Relationship Id="rId8" Type="http://schemas.openxmlformats.org/officeDocument/2006/relationships/hyperlink" Target="https://podminky.urs.cz/item/CS_URS_2022_01/185803106" TargetMode="External" /><Relationship Id="rId9" Type="http://schemas.openxmlformats.org/officeDocument/2006/relationships/hyperlink" Target="https://podminky.urs.cz/item/CS_URS_2022_01/938909311" TargetMode="External" /><Relationship Id="rId10" Type="http://schemas.openxmlformats.org/officeDocument/2006/relationships/hyperlink" Target="https://podminky.urs.cz/item/CS_URS_2022_01/997013873" TargetMode="External" /><Relationship Id="rId1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4203103" TargetMode="External" /><Relationship Id="rId2" Type="http://schemas.openxmlformats.org/officeDocument/2006/relationships/hyperlink" Target="https://podminky.urs.cz/item/CS_URS_2022_01/114203202" TargetMode="External" /><Relationship Id="rId3" Type="http://schemas.openxmlformats.org/officeDocument/2006/relationships/hyperlink" Target="https://podminky.urs.cz/item/CS_URS_2022_01/115001105" TargetMode="External" /><Relationship Id="rId4" Type="http://schemas.openxmlformats.org/officeDocument/2006/relationships/hyperlink" Target="https://podminky.urs.cz/item/CS_URS_2022_01/115101201" TargetMode="External" /><Relationship Id="rId5" Type="http://schemas.openxmlformats.org/officeDocument/2006/relationships/hyperlink" Target="https://podminky.urs.cz/item/CS_URS_2022_01/115101301" TargetMode="External" /><Relationship Id="rId6" Type="http://schemas.openxmlformats.org/officeDocument/2006/relationships/hyperlink" Target="https://podminky.urs.cz/item/CS_URS_2022_01/321212345" TargetMode="External" /><Relationship Id="rId7" Type="http://schemas.openxmlformats.org/officeDocument/2006/relationships/hyperlink" Target="https://podminky.urs.cz/item/CS_URS_2022_01/321212745" TargetMode="External" /><Relationship Id="rId8" Type="http://schemas.openxmlformats.org/officeDocument/2006/relationships/hyperlink" Target="https://podminky.urs.cz/item/CS_URS_2022_01/369316113" TargetMode="External" /><Relationship Id="rId9" Type="http://schemas.openxmlformats.org/officeDocument/2006/relationships/hyperlink" Target="https://podminky.urs.cz/item/CS_URS_2022_01/465513317" TargetMode="External" /><Relationship Id="rId10" Type="http://schemas.openxmlformats.org/officeDocument/2006/relationships/hyperlink" Target="https://podminky.urs.cz/item/CS_URS_2022_01/465518317" TargetMode="External" /><Relationship Id="rId11" Type="http://schemas.openxmlformats.org/officeDocument/2006/relationships/hyperlink" Target="https://podminky.urs.cz/item/CS_URS_2022_01/628635411" TargetMode="External" /><Relationship Id="rId12" Type="http://schemas.openxmlformats.org/officeDocument/2006/relationships/hyperlink" Target="https://podminky.urs.cz/item/CS_URS_2022_01/636195311" TargetMode="External" /><Relationship Id="rId13" Type="http://schemas.openxmlformats.org/officeDocument/2006/relationships/hyperlink" Target="https://podminky.urs.cz/item/CS_URS_2022_01/966025112" TargetMode="External" /><Relationship Id="rId14" Type="http://schemas.openxmlformats.org/officeDocument/2006/relationships/hyperlink" Target="https://podminky.urs.cz/item/CS_URS_2022_01/985131111" TargetMode="External" /><Relationship Id="rId15" Type="http://schemas.openxmlformats.org/officeDocument/2006/relationships/hyperlink" Target="https://podminky.urs.cz/item/CS_URS_2022_01/997221561" TargetMode="External" /><Relationship Id="rId16" Type="http://schemas.openxmlformats.org/officeDocument/2006/relationships/hyperlink" Target="https://podminky.urs.cz/item/CS_URS_2022_01/997221569" TargetMode="External" /><Relationship Id="rId17" Type="http://schemas.openxmlformats.org/officeDocument/2006/relationships/hyperlink" Target="https://podminky.urs.cz/item/CS_URS_2022_01/997221873" TargetMode="External" /><Relationship Id="rId18" Type="http://schemas.openxmlformats.org/officeDocument/2006/relationships/hyperlink" Target="https://podminky.urs.cz/item/CS_URS_2022_01/230210030" TargetMode="External" /><Relationship Id="rId19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27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32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33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34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35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36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37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38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39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40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41</v>
      </c>
      <c r="E29" s="49"/>
      <c r="F29" s="34" t="s">
        <v>42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43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44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45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46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47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48</v>
      </c>
      <c r="U35" s="56"/>
      <c r="V35" s="56"/>
      <c r="W35" s="56"/>
      <c r="X35" s="58" t="s">
        <v>49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50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2022-269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Čertovka, Bílé Podolí, oprava opevnění v obci, ř. km 10,077-10,111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Bílé Podolí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25. 1. 2022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 xml:space="preserve"> 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51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33</v>
      </c>
      <c r="AJ50" s="42"/>
      <c r="AK50" s="42"/>
      <c r="AL50" s="42"/>
      <c r="AM50" s="75" t="str">
        <f>IF(E20="","",E20)</f>
        <v>Komplex CR 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52</v>
      </c>
      <c r="D52" s="89"/>
      <c r="E52" s="89"/>
      <c r="F52" s="89"/>
      <c r="G52" s="89"/>
      <c r="H52" s="90"/>
      <c r="I52" s="91" t="s">
        <v>53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54</v>
      </c>
      <c r="AH52" s="89"/>
      <c r="AI52" s="89"/>
      <c r="AJ52" s="89"/>
      <c r="AK52" s="89"/>
      <c r="AL52" s="89"/>
      <c r="AM52" s="89"/>
      <c r="AN52" s="91" t="s">
        <v>55</v>
      </c>
      <c r="AO52" s="89"/>
      <c r="AP52" s="89"/>
      <c r="AQ52" s="93" t="s">
        <v>56</v>
      </c>
      <c r="AR52" s="46"/>
      <c r="AS52" s="94" t="s">
        <v>57</v>
      </c>
      <c r="AT52" s="95" t="s">
        <v>58</v>
      </c>
      <c r="AU52" s="95" t="s">
        <v>59</v>
      </c>
      <c r="AV52" s="95" t="s">
        <v>60</v>
      </c>
      <c r="AW52" s="95" t="s">
        <v>61</v>
      </c>
      <c r="AX52" s="95" t="s">
        <v>62</v>
      </c>
      <c r="AY52" s="95" t="s">
        <v>63</v>
      </c>
      <c r="AZ52" s="95" t="s">
        <v>64</v>
      </c>
      <c r="BA52" s="95" t="s">
        <v>65</v>
      </c>
      <c r="BB52" s="95" t="s">
        <v>66</v>
      </c>
      <c r="BC52" s="95" t="s">
        <v>67</v>
      </c>
      <c r="BD52" s="96" t="s">
        <v>68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69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ROUND(SUM(AG55:AG57),2)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ROUND(SUM(AS55:AS57),2)</f>
        <v>0</v>
      </c>
      <c r="AT54" s="108">
        <f>ROUND(SUM(AV54:AW54),2)</f>
        <v>0</v>
      </c>
      <c r="AU54" s="109">
        <f>ROUND(SUM(AU55:AU57),5)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ROUND(SUM(AZ55:AZ57),2)</f>
        <v>0</v>
      </c>
      <c r="BA54" s="108">
        <f>ROUND(SUM(BA55:BA57),2)</f>
        <v>0</v>
      </c>
      <c r="BB54" s="108">
        <f>ROUND(SUM(BB55:BB57),2)</f>
        <v>0</v>
      </c>
      <c r="BC54" s="108">
        <f>ROUND(SUM(BC55:BC57),2)</f>
        <v>0</v>
      </c>
      <c r="BD54" s="110">
        <f>ROUND(SUM(BD55:BD57),2)</f>
        <v>0</v>
      </c>
      <c r="BE54" s="6"/>
      <c r="BS54" s="111" t="s">
        <v>70</v>
      </c>
      <c r="BT54" s="111" t="s">
        <v>71</v>
      </c>
      <c r="BV54" s="111" t="s">
        <v>72</v>
      </c>
      <c r="BW54" s="111" t="s">
        <v>5</v>
      </c>
      <c r="BX54" s="111" t="s">
        <v>73</v>
      </c>
      <c r="CL54" s="111" t="s">
        <v>19</v>
      </c>
    </row>
    <row r="55" s="7" customFormat="1" ht="24.75" customHeight="1">
      <c r="A55" s="112" t="s">
        <v>74</v>
      </c>
      <c r="B55" s="113"/>
      <c r="C55" s="114"/>
      <c r="D55" s="115" t="s">
        <v>14</v>
      </c>
      <c r="E55" s="115"/>
      <c r="F55" s="115"/>
      <c r="G55" s="115"/>
      <c r="H55" s="115"/>
      <c r="I55" s="116"/>
      <c r="J55" s="115" t="s">
        <v>17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'2022-269 - Čertovka, Bílé...'!J28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75</v>
      </c>
      <c r="AR55" s="119"/>
      <c r="AS55" s="120">
        <v>0</v>
      </c>
      <c r="AT55" s="121">
        <f>ROUND(SUM(AV55:AW55),2)</f>
        <v>0</v>
      </c>
      <c r="AU55" s="122">
        <f>'2022-269 - Čertovka, Bílé...'!P76</f>
        <v>0</v>
      </c>
      <c r="AV55" s="121">
        <f>'2022-269 - Čertovka, Bílé...'!J31</f>
        <v>0</v>
      </c>
      <c r="AW55" s="121">
        <f>'2022-269 - Čertovka, Bílé...'!J32</f>
        <v>0</v>
      </c>
      <c r="AX55" s="121">
        <f>'2022-269 - Čertovka, Bílé...'!J33</f>
        <v>0</v>
      </c>
      <c r="AY55" s="121">
        <f>'2022-269 - Čertovka, Bílé...'!J34</f>
        <v>0</v>
      </c>
      <c r="AZ55" s="121">
        <f>'2022-269 - Čertovka, Bílé...'!F31</f>
        <v>0</v>
      </c>
      <c r="BA55" s="121">
        <f>'2022-269 - Čertovka, Bílé...'!F32</f>
        <v>0</v>
      </c>
      <c r="BB55" s="121">
        <f>'2022-269 - Čertovka, Bílé...'!F33</f>
        <v>0</v>
      </c>
      <c r="BC55" s="121">
        <f>'2022-269 - Čertovka, Bílé...'!F34</f>
        <v>0</v>
      </c>
      <c r="BD55" s="123">
        <f>'2022-269 - Čertovka, Bílé...'!F35</f>
        <v>0</v>
      </c>
      <c r="BE55" s="7"/>
      <c r="BT55" s="124" t="s">
        <v>76</v>
      </c>
      <c r="BU55" s="124" t="s">
        <v>77</v>
      </c>
      <c r="BV55" s="124" t="s">
        <v>72</v>
      </c>
      <c r="BW55" s="124" t="s">
        <v>5</v>
      </c>
      <c r="BX55" s="124" t="s">
        <v>73</v>
      </c>
      <c r="CL55" s="124" t="s">
        <v>19</v>
      </c>
    </row>
    <row r="56" s="7" customFormat="1" ht="16.5" customHeight="1">
      <c r="A56" s="112" t="s">
        <v>74</v>
      </c>
      <c r="B56" s="113"/>
      <c r="C56" s="114"/>
      <c r="D56" s="115" t="s">
        <v>78</v>
      </c>
      <c r="E56" s="115"/>
      <c r="F56" s="115"/>
      <c r="G56" s="115"/>
      <c r="H56" s="115"/>
      <c r="I56" s="116"/>
      <c r="J56" s="115" t="s">
        <v>79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'01 - SO 01 Odtěžení sedim...'!J30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75</v>
      </c>
      <c r="AR56" s="119"/>
      <c r="AS56" s="120">
        <v>0</v>
      </c>
      <c r="AT56" s="121">
        <f>ROUND(SUM(AV56:AW56),2)</f>
        <v>0</v>
      </c>
      <c r="AU56" s="122">
        <f>'01 - SO 01 Odtěžení sedim...'!P83</f>
        <v>0</v>
      </c>
      <c r="AV56" s="121">
        <f>'01 - SO 01 Odtěžení sedim...'!J33</f>
        <v>0</v>
      </c>
      <c r="AW56" s="121">
        <f>'01 - SO 01 Odtěžení sedim...'!J34</f>
        <v>0</v>
      </c>
      <c r="AX56" s="121">
        <f>'01 - SO 01 Odtěžení sedim...'!J35</f>
        <v>0</v>
      </c>
      <c r="AY56" s="121">
        <f>'01 - SO 01 Odtěžení sedim...'!J36</f>
        <v>0</v>
      </c>
      <c r="AZ56" s="121">
        <f>'01 - SO 01 Odtěžení sedim...'!F33</f>
        <v>0</v>
      </c>
      <c r="BA56" s="121">
        <f>'01 - SO 01 Odtěžení sedim...'!F34</f>
        <v>0</v>
      </c>
      <c r="BB56" s="121">
        <f>'01 - SO 01 Odtěžení sedim...'!F35</f>
        <v>0</v>
      </c>
      <c r="BC56" s="121">
        <f>'01 - SO 01 Odtěžení sedim...'!F36</f>
        <v>0</v>
      </c>
      <c r="BD56" s="123">
        <f>'01 - SO 01 Odtěžení sedim...'!F37</f>
        <v>0</v>
      </c>
      <c r="BE56" s="7"/>
      <c r="BT56" s="124" t="s">
        <v>76</v>
      </c>
      <c r="BV56" s="124" t="s">
        <v>72</v>
      </c>
      <c r="BW56" s="124" t="s">
        <v>80</v>
      </c>
      <c r="BX56" s="124" t="s">
        <v>5</v>
      </c>
      <c r="CL56" s="124" t="s">
        <v>19</v>
      </c>
      <c r="CM56" s="124" t="s">
        <v>81</v>
      </c>
    </row>
    <row r="57" s="7" customFormat="1" ht="16.5" customHeight="1">
      <c r="A57" s="112" t="s">
        <v>74</v>
      </c>
      <c r="B57" s="113"/>
      <c r="C57" s="114"/>
      <c r="D57" s="115" t="s">
        <v>82</v>
      </c>
      <c r="E57" s="115"/>
      <c r="F57" s="115"/>
      <c r="G57" s="115"/>
      <c r="H57" s="115"/>
      <c r="I57" s="116"/>
      <c r="J57" s="115" t="s">
        <v>83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'02 - SO 02 Oprava stávají...'!J30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75</v>
      </c>
      <c r="AR57" s="119"/>
      <c r="AS57" s="125">
        <v>0</v>
      </c>
      <c r="AT57" s="126">
        <f>ROUND(SUM(AV57:AW57),2)</f>
        <v>0</v>
      </c>
      <c r="AU57" s="127">
        <f>'02 - SO 02 Oprava stávají...'!P88</f>
        <v>0</v>
      </c>
      <c r="AV57" s="126">
        <f>'02 - SO 02 Oprava stávají...'!J33</f>
        <v>0</v>
      </c>
      <c r="AW57" s="126">
        <f>'02 - SO 02 Oprava stávají...'!J34</f>
        <v>0</v>
      </c>
      <c r="AX57" s="126">
        <f>'02 - SO 02 Oprava stávají...'!J35</f>
        <v>0</v>
      </c>
      <c r="AY57" s="126">
        <f>'02 - SO 02 Oprava stávají...'!J36</f>
        <v>0</v>
      </c>
      <c r="AZ57" s="126">
        <f>'02 - SO 02 Oprava stávají...'!F33</f>
        <v>0</v>
      </c>
      <c r="BA57" s="126">
        <f>'02 - SO 02 Oprava stávají...'!F34</f>
        <v>0</v>
      </c>
      <c r="BB57" s="126">
        <f>'02 - SO 02 Oprava stávají...'!F35</f>
        <v>0</v>
      </c>
      <c r="BC57" s="126">
        <f>'02 - SO 02 Oprava stávají...'!F36</f>
        <v>0</v>
      </c>
      <c r="BD57" s="128">
        <f>'02 - SO 02 Oprava stávají...'!F37</f>
        <v>0</v>
      </c>
      <c r="BE57" s="7"/>
      <c r="BT57" s="124" t="s">
        <v>76</v>
      </c>
      <c r="BV57" s="124" t="s">
        <v>72</v>
      </c>
      <c r="BW57" s="124" t="s">
        <v>84</v>
      </c>
      <c r="BX57" s="124" t="s">
        <v>5</v>
      </c>
      <c r="CL57" s="124" t="s">
        <v>19</v>
      </c>
      <c r="CM57" s="124" t="s">
        <v>81</v>
      </c>
    </row>
    <row r="58" s="2" customFormat="1" ht="30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  <row r="59" s="2" customFormat="1" ht="6.96" customHeight="1">
      <c r="A59" s="40"/>
      <c r="B59" s="61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</sheetData>
  <sheetProtection sheet="1" formatColumns="0" formatRows="0" objects="1" scenarios="1" spinCount="100000" saltValue="U6pN9p8GnFZiifPNFBKCOffTyjwyoiW9gZoniyUL6d+srA+b2MD3xl2q50F4wFvQ+D5kbN5IpY529p74iIGsXw==" hashValue="nHrCTYF78YbWStl3RTNqMLXfWO3niIZVR3tfQ6UdfRi8NyxC+lSxq+iNS0W9vWPccE24SJUcG/bIw8iUgOHLDA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2022-269 - Čertovka, Bílé...'!C2" display="/"/>
    <hyperlink ref="A56" location="'01 - SO 01 Odtěžení sedim...'!C2" display="/"/>
    <hyperlink ref="A57" location="'02 - SO 02 Oprava stávají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2"/>
      <c r="AT3" s="19" t="s">
        <v>81</v>
      </c>
    </row>
    <row r="4" s="1" customFormat="1" ht="24.96" customHeight="1">
      <c r="B4" s="22"/>
      <c r="D4" s="131" t="s">
        <v>85</v>
      </c>
      <c r="L4" s="22"/>
      <c r="M4" s="132" t="s">
        <v>10</v>
      </c>
      <c r="AT4" s="19" t="s">
        <v>4</v>
      </c>
    </row>
    <row r="5" s="1" customFormat="1" ht="6.96" customHeight="1">
      <c r="B5" s="22"/>
      <c r="L5" s="22"/>
    </row>
    <row r="6" s="2" customFormat="1" ht="12" customHeight="1">
      <c r="A6" s="40"/>
      <c r="B6" s="46"/>
      <c r="C6" s="40"/>
      <c r="D6" s="133" t="s">
        <v>16</v>
      </c>
      <c r="E6" s="40"/>
      <c r="F6" s="40"/>
      <c r="G6" s="40"/>
      <c r="H6" s="40"/>
      <c r="I6" s="40"/>
      <c r="J6" s="40"/>
      <c r="K6" s="40"/>
      <c r="L6" s="134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</row>
    <row r="7" s="2" customFormat="1" ht="30" customHeight="1">
      <c r="A7" s="40"/>
      <c r="B7" s="46"/>
      <c r="C7" s="40"/>
      <c r="D7" s="40"/>
      <c r="E7" s="135" t="s">
        <v>17</v>
      </c>
      <c r="F7" s="40"/>
      <c r="G7" s="40"/>
      <c r="H7" s="40"/>
      <c r="I7" s="40"/>
      <c r="J7" s="40"/>
      <c r="K7" s="40"/>
      <c r="L7" s="134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</row>
    <row r="8" s="2" customFormat="1">
      <c r="A8" s="40"/>
      <c r="B8" s="46"/>
      <c r="C8" s="40"/>
      <c r="D8" s="40"/>
      <c r="E8" s="40"/>
      <c r="F8" s="40"/>
      <c r="G8" s="40"/>
      <c r="H8" s="40"/>
      <c r="I8" s="40"/>
      <c r="J8" s="40"/>
      <c r="K8" s="40"/>
      <c r="L8" s="134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2" customHeight="1">
      <c r="A9" s="40"/>
      <c r="B9" s="46"/>
      <c r="C9" s="40"/>
      <c r="D9" s="133" t="s">
        <v>18</v>
      </c>
      <c r="E9" s="40"/>
      <c r="F9" s="136" t="s">
        <v>19</v>
      </c>
      <c r="G9" s="40"/>
      <c r="H9" s="40"/>
      <c r="I9" s="133" t="s">
        <v>20</v>
      </c>
      <c r="J9" s="136" t="s">
        <v>19</v>
      </c>
      <c r="K9" s="40"/>
      <c r="L9" s="134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33" t="s">
        <v>21</v>
      </c>
      <c r="E10" s="40"/>
      <c r="F10" s="136" t="s">
        <v>22</v>
      </c>
      <c r="G10" s="40"/>
      <c r="H10" s="40"/>
      <c r="I10" s="133" t="s">
        <v>23</v>
      </c>
      <c r="J10" s="137" t="str">
        <f>'Rekapitulace stavby'!AN8</f>
        <v>25. 1. 2022</v>
      </c>
      <c r="K10" s="40"/>
      <c r="L10" s="134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0.8" customHeight="1">
      <c r="A11" s="40"/>
      <c r="B11" s="46"/>
      <c r="C11" s="40"/>
      <c r="D11" s="40"/>
      <c r="E11" s="40"/>
      <c r="F11" s="40"/>
      <c r="G11" s="40"/>
      <c r="H11" s="40"/>
      <c r="I11" s="40"/>
      <c r="J11" s="40"/>
      <c r="K11" s="40"/>
      <c r="L11" s="134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3" t="s">
        <v>25</v>
      </c>
      <c r="E12" s="40"/>
      <c r="F12" s="40"/>
      <c r="G12" s="40"/>
      <c r="H12" s="40"/>
      <c r="I12" s="133" t="s">
        <v>26</v>
      </c>
      <c r="J12" s="136" t="str">
        <f>IF('Rekapitulace stavby'!AN10="","",'Rekapitulace stavby'!AN10)</f>
        <v/>
      </c>
      <c r="K12" s="40"/>
      <c r="L12" s="134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8" customHeight="1">
      <c r="A13" s="40"/>
      <c r="B13" s="46"/>
      <c r="C13" s="40"/>
      <c r="D13" s="40"/>
      <c r="E13" s="136" t="str">
        <f>IF('Rekapitulace stavby'!E11="","",'Rekapitulace stavby'!E11)</f>
        <v xml:space="preserve"> </v>
      </c>
      <c r="F13" s="40"/>
      <c r="G13" s="40"/>
      <c r="H13" s="40"/>
      <c r="I13" s="133" t="s">
        <v>28</v>
      </c>
      <c r="J13" s="136" t="str">
        <f>IF('Rekapitulace stavby'!AN11="","",'Rekapitulace stavby'!AN11)</f>
        <v/>
      </c>
      <c r="K13" s="40"/>
      <c r="L13" s="134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6.96" customHeigh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34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33" t="s">
        <v>29</v>
      </c>
      <c r="E15" s="40"/>
      <c r="F15" s="40"/>
      <c r="G15" s="40"/>
      <c r="H15" s="40"/>
      <c r="I15" s="133" t="s">
        <v>26</v>
      </c>
      <c r="J15" s="35" t="str">
        <f>'Rekapitulace stavby'!AN13</f>
        <v>Vyplň údaj</v>
      </c>
      <c r="K15" s="40"/>
      <c r="L15" s="134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8" customHeight="1">
      <c r="A16" s="40"/>
      <c r="B16" s="46"/>
      <c r="C16" s="40"/>
      <c r="D16" s="40"/>
      <c r="E16" s="35" t="str">
        <f>'Rekapitulace stavby'!E14</f>
        <v>Vyplň údaj</v>
      </c>
      <c r="F16" s="136"/>
      <c r="G16" s="136"/>
      <c r="H16" s="136"/>
      <c r="I16" s="133" t="s">
        <v>28</v>
      </c>
      <c r="J16" s="35" t="str">
        <f>'Rekapitulace stavby'!AN14</f>
        <v>Vyplň údaj</v>
      </c>
      <c r="K16" s="40"/>
      <c r="L16" s="134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6.96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34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33" t="s">
        <v>31</v>
      </c>
      <c r="E18" s="40"/>
      <c r="F18" s="40"/>
      <c r="G18" s="40"/>
      <c r="H18" s="40"/>
      <c r="I18" s="133" t="s">
        <v>26</v>
      </c>
      <c r="J18" s="136" t="str">
        <f>IF('Rekapitulace stavby'!AN16="","",'Rekapitulace stavby'!AN16)</f>
        <v/>
      </c>
      <c r="K18" s="40"/>
      <c r="L18" s="134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6" t="str">
        <f>IF('Rekapitulace stavby'!E17="","",'Rekapitulace stavby'!E17)</f>
        <v xml:space="preserve"> </v>
      </c>
      <c r="F19" s="40"/>
      <c r="G19" s="40"/>
      <c r="H19" s="40"/>
      <c r="I19" s="133" t="s">
        <v>28</v>
      </c>
      <c r="J19" s="136" t="str">
        <f>IF('Rekapitulace stavby'!AN17="","",'Rekapitulace stavby'!AN17)</f>
        <v/>
      </c>
      <c r="K19" s="40"/>
      <c r="L19" s="134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34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33" t="s">
        <v>33</v>
      </c>
      <c r="E21" s="40"/>
      <c r="F21" s="40"/>
      <c r="G21" s="40"/>
      <c r="H21" s="40"/>
      <c r="I21" s="133" t="s">
        <v>26</v>
      </c>
      <c r="J21" s="136" t="s">
        <v>19</v>
      </c>
      <c r="K21" s="40"/>
      <c r="L21" s="134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136" t="s">
        <v>34</v>
      </c>
      <c r="F22" s="40"/>
      <c r="G22" s="40"/>
      <c r="H22" s="40"/>
      <c r="I22" s="133" t="s">
        <v>28</v>
      </c>
      <c r="J22" s="136" t="s">
        <v>19</v>
      </c>
      <c r="K22" s="40"/>
      <c r="L22" s="134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34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33" t="s">
        <v>35</v>
      </c>
      <c r="E24" s="40"/>
      <c r="F24" s="40"/>
      <c r="G24" s="40"/>
      <c r="H24" s="40"/>
      <c r="I24" s="40"/>
      <c r="J24" s="40"/>
      <c r="K24" s="40"/>
      <c r="L24" s="134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8" customFormat="1" ht="71.25" customHeight="1">
      <c r="A25" s="138"/>
      <c r="B25" s="139"/>
      <c r="C25" s="138"/>
      <c r="D25" s="138"/>
      <c r="E25" s="140" t="s">
        <v>36</v>
      </c>
      <c r="F25" s="140"/>
      <c r="G25" s="140"/>
      <c r="H25" s="140"/>
      <c r="I25" s="138"/>
      <c r="J25" s="138"/>
      <c r="K25" s="138"/>
      <c r="L25" s="141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138"/>
      <c r="AD25" s="138"/>
      <c r="AE25" s="138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34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142"/>
      <c r="E27" s="142"/>
      <c r="F27" s="142"/>
      <c r="G27" s="142"/>
      <c r="H27" s="142"/>
      <c r="I27" s="142"/>
      <c r="J27" s="142"/>
      <c r="K27" s="142"/>
      <c r="L27" s="134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25.44" customHeight="1">
      <c r="A28" s="40"/>
      <c r="B28" s="46"/>
      <c r="C28" s="40"/>
      <c r="D28" s="143" t="s">
        <v>37</v>
      </c>
      <c r="E28" s="40"/>
      <c r="F28" s="40"/>
      <c r="G28" s="40"/>
      <c r="H28" s="40"/>
      <c r="I28" s="40"/>
      <c r="J28" s="144">
        <f>ROUND(J76, 2)</f>
        <v>0</v>
      </c>
      <c r="K28" s="40"/>
      <c r="L28" s="134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2"/>
      <c r="E29" s="142"/>
      <c r="F29" s="142"/>
      <c r="G29" s="142"/>
      <c r="H29" s="142"/>
      <c r="I29" s="142"/>
      <c r="J29" s="142"/>
      <c r="K29" s="142"/>
      <c r="L29" s="134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4.4" customHeight="1">
      <c r="A30" s="40"/>
      <c r="B30" s="46"/>
      <c r="C30" s="40"/>
      <c r="D30" s="40"/>
      <c r="E30" s="40"/>
      <c r="F30" s="145" t="s">
        <v>39</v>
      </c>
      <c r="G30" s="40"/>
      <c r="H30" s="40"/>
      <c r="I30" s="145" t="s">
        <v>38</v>
      </c>
      <c r="J30" s="145" t="s">
        <v>40</v>
      </c>
      <c r="K30" s="40"/>
      <c r="L30" s="134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14.4" customHeight="1">
      <c r="A31" s="40"/>
      <c r="B31" s="46"/>
      <c r="C31" s="40"/>
      <c r="D31" s="146" t="s">
        <v>41</v>
      </c>
      <c r="E31" s="133" t="s">
        <v>42</v>
      </c>
      <c r="F31" s="147">
        <f>ROUND((SUM(BE76:BE97)),  2)</f>
        <v>0</v>
      </c>
      <c r="G31" s="40"/>
      <c r="H31" s="40"/>
      <c r="I31" s="148">
        <v>0.20999999999999999</v>
      </c>
      <c r="J31" s="147">
        <f>ROUND(((SUM(BE76:BE97))*I31),  2)</f>
        <v>0</v>
      </c>
      <c r="K31" s="40"/>
      <c r="L31" s="134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133" t="s">
        <v>43</v>
      </c>
      <c r="F32" s="147">
        <f>ROUND((SUM(BF76:BF97)),  2)</f>
        <v>0</v>
      </c>
      <c r="G32" s="40"/>
      <c r="H32" s="40"/>
      <c r="I32" s="148">
        <v>0.14999999999999999</v>
      </c>
      <c r="J32" s="147">
        <f>ROUND(((SUM(BF76:BF97))*I32),  2)</f>
        <v>0</v>
      </c>
      <c r="K32" s="40"/>
      <c r="L32" s="134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14.4" customHeight="1">
      <c r="A33" s="40"/>
      <c r="B33" s="46"/>
      <c r="C33" s="40"/>
      <c r="D33" s="40"/>
      <c r="E33" s="133" t="s">
        <v>44</v>
      </c>
      <c r="F33" s="147">
        <f>ROUND((SUM(BG76:BG97)),  2)</f>
        <v>0</v>
      </c>
      <c r="G33" s="40"/>
      <c r="H33" s="40"/>
      <c r="I33" s="148">
        <v>0.20999999999999999</v>
      </c>
      <c r="J33" s="147">
        <f>0</f>
        <v>0</v>
      </c>
      <c r="K33" s="40"/>
      <c r="L33" s="134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133" t="s">
        <v>45</v>
      </c>
      <c r="F34" s="147">
        <f>ROUND((SUM(BH76:BH97)),  2)</f>
        <v>0</v>
      </c>
      <c r="G34" s="40"/>
      <c r="H34" s="40"/>
      <c r="I34" s="148">
        <v>0.14999999999999999</v>
      </c>
      <c r="J34" s="147">
        <f>0</f>
        <v>0</v>
      </c>
      <c r="K34" s="40"/>
      <c r="L34" s="134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3" t="s">
        <v>46</v>
      </c>
      <c r="F35" s="147">
        <f>ROUND((SUM(BI76:BI97)),  2)</f>
        <v>0</v>
      </c>
      <c r="G35" s="40"/>
      <c r="H35" s="40"/>
      <c r="I35" s="148">
        <v>0</v>
      </c>
      <c r="J35" s="147">
        <f>0</f>
        <v>0</v>
      </c>
      <c r="K35" s="40"/>
      <c r="L35" s="134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6.96" customHeight="1">
      <c r="A36" s="40"/>
      <c r="B36" s="46"/>
      <c r="C36" s="40"/>
      <c r="D36" s="40"/>
      <c r="E36" s="40"/>
      <c r="F36" s="40"/>
      <c r="G36" s="40"/>
      <c r="H36" s="40"/>
      <c r="I36" s="40"/>
      <c r="J36" s="40"/>
      <c r="K36" s="40"/>
      <c r="L36" s="134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25.44" customHeight="1">
      <c r="A37" s="40"/>
      <c r="B37" s="46"/>
      <c r="C37" s="149"/>
      <c r="D37" s="150" t="s">
        <v>47</v>
      </c>
      <c r="E37" s="151"/>
      <c r="F37" s="151"/>
      <c r="G37" s="152" t="s">
        <v>48</v>
      </c>
      <c r="H37" s="153" t="s">
        <v>49</v>
      </c>
      <c r="I37" s="151"/>
      <c r="J37" s="154">
        <f>SUM(J28:J35)</f>
        <v>0</v>
      </c>
      <c r="K37" s="155"/>
      <c r="L37" s="134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156"/>
      <c r="C38" s="157"/>
      <c r="D38" s="157"/>
      <c r="E38" s="157"/>
      <c r="F38" s="157"/>
      <c r="G38" s="157"/>
      <c r="H38" s="157"/>
      <c r="I38" s="157"/>
      <c r="J38" s="157"/>
      <c r="K38" s="157"/>
      <c r="L38" s="134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42" s="2" customFormat="1" ht="6.96" customHeight="1">
      <c r="A42" s="40"/>
      <c r="B42" s="158"/>
      <c r="C42" s="159"/>
      <c r="D42" s="159"/>
      <c r="E42" s="159"/>
      <c r="F42" s="159"/>
      <c r="G42" s="159"/>
      <c r="H42" s="159"/>
      <c r="I42" s="159"/>
      <c r="J42" s="159"/>
      <c r="K42" s="159"/>
      <c r="L42" s="134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4.96" customHeight="1">
      <c r="A43" s="40"/>
      <c r="B43" s="41"/>
      <c r="C43" s="25" t="s">
        <v>86</v>
      </c>
      <c r="D43" s="42"/>
      <c r="E43" s="42"/>
      <c r="F43" s="42"/>
      <c r="G43" s="42"/>
      <c r="H43" s="42"/>
      <c r="I43" s="42"/>
      <c r="J43" s="42"/>
      <c r="K43" s="42"/>
      <c r="L43" s="134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6.96" customHeight="1">
      <c r="A44" s="40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134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12" customHeight="1">
      <c r="A45" s="40"/>
      <c r="B45" s="41"/>
      <c r="C45" s="34" t="s">
        <v>16</v>
      </c>
      <c r="D45" s="42"/>
      <c r="E45" s="42"/>
      <c r="F45" s="42"/>
      <c r="G45" s="42"/>
      <c r="H45" s="42"/>
      <c r="I45" s="42"/>
      <c r="J45" s="42"/>
      <c r="K45" s="42"/>
      <c r="L45" s="134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30" customHeight="1">
      <c r="A46" s="40"/>
      <c r="B46" s="41"/>
      <c r="C46" s="42"/>
      <c r="D46" s="42"/>
      <c r="E46" s="71" t="str">
        <f>E7</f>
        <v>Čertovka, Bílé Podolí, oprava opevnění v obci, ř. km 10,077-10,111</v>
      </c>
      <c r="F46" s="42"/>
      <c r="G46" s="42"/>
      <c r="H46" s="42"/>
      <c r="I46" s="42"/>
      <c r="J46" s="42"/>
      <c r="K46" s="42"/>
      <c r="L46" s="134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6.96" customHeight="1">
      <c r="A47" s="40"/>
      <c r="B47" s="41"/>
      <c r="C47" s="42"/>
      <c r="D47" s="42"/>
      <c r="E47" s="42"/>
      <c r="F47" s="42"/>
      <c r="G47" s="42"/>
      <c r="H47" s="42"/>
      <c r="I47" s="42"/>
      <c r="J47" s="42"/>
      <c r="K47" s="42"/>
      <c r="L47" s="134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2" customHeight="1">
      <c r="A48" s="40"/>
      <c r="B48" s="41"/>
      <c r="C48" s="34" t="s">
        <v>21</v>
      </c>
      <c r="D48" s="42"/>
      <c r="E48" s="42"/>
      <c r="F48" s="29" t="str">
        <f>F10</f>
        <v>Bílé Podolí</v>
      </c>
      <c r="G48" s="42"/>
      <c r="H48" s="42"/>
      <c r="I48" s="34" t="s">
        <v>23</v>
      </c>
      <c r="J48" s="74" t="str">
        <f>IF(J10="","",J10)</f>
        <v>25. 1. 2022</v>
      </c>
      <c r="K48" s="42"/>
      <c r="L48" s="134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6.96" customHeight="1">
      <c r="A49" s="40"/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134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5.15" customHeight="1">
      <c r="A50" s="40"/>
      <c r="B50" s="41"/>
      <c r="C50" s="34" t="s">
        <v>25</v>
      </c>
      <c r="D50" s="42"/>
      <c r="E50" s="42"/>
      <c r="F50" s="29" t="str">
        <f>E13</f>
        <v xml:space="preserve"> </v>
      </c>
      <c r="G50" s="42"/>
      <c r="H50" s="42"/>
      <c r="I50" s="34" t="s">
        <v>31</v>
      </c>
      <c r="J50" s="38" t="str">
        <f>E19</f>
        <v xml:space="preserve"> </v>
      </c>
      <c r="K50" s="42"/>
      <c r="L50" s="134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5.15" customHeight="1">
      <c r="A51" s="40"/>
      <c r="B51" s="41"/>
      <c r="C51" s="34" t="s">
        <v>29</v>
      </c>
      <c r="D51" s="42"/>
      <c r="E51" s="42"/>
      <c r="F51" s="29" t="str">
        <f>IF(E16="","",E16)</f>
        <v>Vyplň údaj</v>
      </c>
      <c r="G51" s="42"/>
      <c r="H51" s="42"/>
      <c r="I51" s="34" t="s">
        <v>33</v>
      </c>
      <c r="J51" s="38" t="str">
        <f>E22</f>
        <v>Komplex CR s.r.o.</v>
      </c>
      <c r="K51" s="42"/>
      <c r="L51" s="134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0.32" customHeight="1">
      <c r="A52" s="40"/>
      <c r="B52" s="41"/>
      <c r="C52" s="42"/>
      <c r="D52" s="42"/>
      <c r="E52" s="42"/>
      <c r="F52" s="42"/>
      <c r="G52" s="42"/>
      <c r="H52" s="42"/>
      <c r="I52" s="42"/>
      <c r="J52" s="42"/>
      <c r="K52" s="42"/>
      <c r="L52" s="134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29.28" customHeight="1">
      <c r="A53" s="40"/>
      <c r="B53" s="41"/>
      <c r="C53" s="160" t="s">
        <v>87</v>
      </c>
      <c r="D53" s="161"/>
      <c r="E53" s="161"/>
      <c r="F53" s="161"/>
      <c r="G53" s="161"/>
      <c r="H53" s="161"/>
      <c r="I53" s="161"/>
      <c r="J53" s="162" t="s">
        <v>88</v>
      </c>
      <c r="K53" s="161"/>
      <c r="L53" s="134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0.32" customHeight="1">
      <c r="A54" s="40"/>
      <c r="B54" s="41"/>
      <c r="C54" s="42"/>
      <c r="D54" s="42"/>
      <c r="E54" s="42"/>
      <c r="F54" s="42"/>
      <c r="G54" s="42"/>
      <c r="H54" s="42"/>
      <c r="I54" s="42"/>
      <c r="J54" s="42"/>
      <c r="K54" s="42"/>
      <c r="L54" s="134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2.8" customHeight="1">
      <c r="A55" s="40"/>
      <c r="B55" s="41"/>
      <c r="C55" s="163" t="s">
        <v>69</v>
      </c>
      <c r="D55" s="42"/>
      <c r="E55" s="42"/>
      <c r="F55" s="42"/>
      <c r="G55" s="42"/>
      <c r="H55" s="42"/>
      <c r="I55" s="42"/>
      <c r="J55" s="104">
        <f>J76</f>
        <v>0</v>
      </c>
      <c r="K55" s="42"/>
      <c r="L55" s="134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U55" s="19" t="s">
        <v>89</v>
      </c>
    </row>
    <row r="56" s="9" customFormat="1" ht="24.96" customHeight="1">
      <c r="A56" s="9"/>
      <c r="B56" s="164"/>
      <c r="C56" s="165"/>
      <c r="D56" s="166" t="s">
        <v>90</v>
      </c>
      <c r="E56" s="167"/>
      <c r="F56" s="167"/>
      <c r="G56" s="167"/>
      <c r="H56" s="167"/>
      <c r="I56" s="167"/>
      <c r="J56" s="168">
        <f>J77</f>
        <v>0</v>
      </c>
      <c r="K56" s="165"/>
      <c r="L56" s="16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70"/>
      <c r="C57" s="171"/>
      <c r="D57" s="172" t="s">
        <v>91</v>
      </c>
      <c r="E57" s="173"/>
      <c r="F57" s="173"/>
      <c r="G57" s="173"/>
      <c r="H57" s="173"/>
      <c r="I57" s="173"/>
      <c r="J57" s="174">
        <f>J78</f>
        <v>0</v>
      </c>
      <c r="K57" s="171"/>
      <c r="L57" s="175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70"/>
      <c r="C58" s="171"/>
      <c r="D58" s="172" t="s">
        <v>92</v>
      </c>
      <c r="E58" s="173"/>
      <c r="F58" s="173"/>
      <c r="G58" s="173"/>
      <c r="H58" s="173"/>
      <c r="I58" s="173"/>
      <c r="J58" s="174">
        <f>J93</f>
        <v>0</v>
      </c>
      <c r="K58" s="171"/>
      <c r="L58" s="175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2" customFormat="1" ht="21.84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34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6.96" customHeight="1">
      <c r="A60" s="40"/>
      <c r="B60" s="61"/>
      <c r="C60" s="62"/>
      <c r="D60" s="62"/>
      <c r="E60" s="62"/>
      <c r="F60" s="62"/>
      <c r="G60" s="62"/>
      <c r="H60" s="62"/>
      <c r="I60" s="62"/>
      <c r="J60" s="62"/>
      <c r="K60" s="62"/>
      <c r="L60" s="134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4" s="2" customFormat="1" ht="6.96" customHeight="1">
      <c r="A64" s="40"/>
      <c r="B64" s="63"/>
      <c r="C64" s="64"/>
      <c r="D64" s="64"/>
      <c r="E64" s="64"/>
      <c r="F64" s="64"/>
      <c r="G64" s="64"/>
      <c r="H64" s="64"/>
      <c r="I64" s="64"/>
      <c r="J64" s="64"/>
      <c r="K64" s="64"/>
      <c r="L64" s="134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4.96" customHeight="1">
      <c r="A65" s="40"/>
      <c r="B65" s="41"/>
      <c r="C65" s="25" t="s">
        <v>93</v>
      </c>
      <c r="D65" s="42"/>
      <c r="E65" s="42"/>
      <c r="F65" s="42"/>
      <c r="G65" s="42"/>
      <c r="H65" s="42"/>
      <c r="I65" s="42"/>
      <c r="J65" s="42"/>
      <c r="K65" s="42"/>
      <c r="L65" s="134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4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12" customHeight="1">
      <c r="A67" s="40"/>
      <c r="B67" s="41"/>
      <c r="C67" s="34" t="s">
        <v>16</v>
      </c>
      <c r="D67" s="42"/>
      <c r="E67" s="42"/>
      <c r="F67" s="42"/>
      <c r="G67" s="42"/>
      <c r="H67" s="42"/>
      <c r="I67" s="42"/>
      <c r="J67" s="42"/>
      <c r="K67" s="42"/>
      <c r="L67" s="134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30" customHeight="1">
      <c r="A68" s="40"/>
      <c r="B68" s="41"/>
      <c r="C68" s="42"/>
      <c r="D68" s="42"/>
      <c r="E68" s="71" t="str">
        <f>E7</f>
        <v>Čertovka, Bílé Podolí, oprava opevnění v obci, ř. km 10,077-10,111</v>
      </c>
      <c r="F68" s="42"/>
      <c r="G68" s="42"/>
      <c r="H68" s="42"/>
      <c r="I68" s="42"/>
      <c r="J68" s="42"/>
      <c r="K68" s="42"/>
      <c r="L68" s="134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4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21</v>
      </c>
      <c r="D70" s="42"/>
      <c r="E70" s="42"/>
      <c r="F70" s="29" t="str">
        <f>F10</f>
        <v>Bílé Podolí</v>
      </c>
      <c r="G70" s="42"/>
      <c r="H70" s="42"/>
      <c r="I70" s="34" t="s">
        <v>23</v>
      </c>
      <c r="J70" s="74" t="str">
        <f>IF(J10="","",J10)</f>
        <v>25. 1. 2022</v>
      </c>
      <c r="K70" s="42"/>
      <c r="L70" s="134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4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5.15" customHeight="1">
      <c r="A72" s="40"/>
      <c r="B72" s="41"/>
      <c r="C72" s="34" t="s">
        <v>25</v>
      </c>
      <c r="D72" s="42"/>
      <c r="E72" s="42"/>
      <c r="F72" s="29" t="str">
        <f>E13</f>
        <v xml:space="preserve"> </v>
      </c>
      <c r="G72" s="42"/>
      <c r="H72" s="42"/>
      <c r="I72" s="34" t="s">
        <v>31</v>
      </c>
      <c r="J72" s="38" t="str">
        <f>E19</f>
        <v xml:space="preserve"> </v>
      </c>
      <c r="K72" s="42"/>
      <c r="L72" s="134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5.15" customHeight="1">
      <c r="A73" s="40"/>
      <c r="B73" s="41"/>
      <c r="C73" s="34" t="s">
        <v>29</v>
      </c>
      <c r="D73" s="42"/>
      <c r="E73" s="42"/>
      <c r="F73" s="29" t="str">
        <f>IF(E16="","",E16)</f>
        <v>Vyplň údaj</v>
      </c>
      <c r="G73" s="42"/>
      <c r="H73" s="42"/>
      <c r="I73" s="34" t="s">
        <v>33</v>
      </c>
      <c r="J73" s="38" t="str">
        <f>E22</f>
        <v>Komplex CR s.r.o.</v>
      </c>
      <c r="K73" s="42"/>
      <c r="L73" s="134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0.32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4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11" customFormat="1" ht="29.28" customHeight="1">
      <c r="A75" s="176"/>
      <c r="B75" s="177"/>
      <c r="C75" s="178" t="s">
        <v>94</v>
      </c>
      <c r="D75" s="179" t="s">
        <v>56</v>
      </c>
      <c r="E75" s="179" t="s">
        <v>52</v>
      </c>
      <c r="F75" s="179" t="s">
        <v>53</v>
      </c>
      <c r="G75" s="179" t="s">
        <v>95</v>
      </c>
      <c r="H75" s="179" t="s">
        <v>96</v>
      </c>
      <c r="I75" s="179" t="s">
        <v>97</v>
      </c>
      <c r="J75" s="179" t="s">
        <v>88</v>
      </c>
      <c r="K75" s="180" t="s">
        <v>98</v>
      </c>
      <c r="L75" s="181"/>
      <c r="M75" s="94" t="s">
        <v>19</v>
      </c>
      <c r="N75" s="95" t="s">
        <v>41</v>
      </c>
      <c r="O75" s="95" t="s">
        <v>99</v>
      </c>
      <c r="P75" s="95" t="s">
        <v>100</v>
      </c>
      <c r="Q75" s="95" t="s">
        <v>101</v>
      </c>
      <c r="R75" s="95" t="s">
        <v>102</v>
      </c>
      <c r="S75" s="95" t="s">
        <v>103</v>
      </c>
      <c r="T75" s="96" t="s">
        <v>104</v>
      </c>
      <c r="U75" s="176"/>
      <c r="V75" s="176"/>
      <c r="W75" s="176"/>
      <c r="X75" s="176"/>
      <c r="Y75" s="176"/>
      <c r="Z75" s="176"/>
      <c r="AA75" s="176"/>
      <c r="AB75" s="176"/>
      <c r="AC75" s="176"/>
      <c r="AD75" s="176"/>
      <c r="AE75" s="176"/>
    </row>
    <row r="76" s="2" customFormat="1" ht="22.8" customHeight="1">
      <c r="A76" s="40"/>
      <c r="B76" s="41"/>
      <c r="C76" s="101" t="s">
        <v>105</v>
      </c>
      <c r="D76" s="42"/>
      <c r="E76" s="42"/>
      <c r="F76" s="42"/>
      <c r="G76" s="42"/>
      <c r="H76" s="42"/>
      <c r="I76" s="42"/>
      <c r="J76" s="182">
        <f>BK76</f>
        <v>0</v>
      </c>
      <c r="K76" s="42"/>
      <c r="L76" s="46"/>
      <c r="M76" s="97"/>
      <c r="N76" s="183"/>
      <c r="O76" s="98"/>
      <c r="P76" s="184">
        <f>P77</f>
        <v>0</v>
      </c>
      <c r="Q76" s="98"/>
      <c r="R76" s="184">
        <f>R77</f>
        <v>0</v>
      </c>
      <c r="S76" s="98"/>
      <c r="T76" s="185">
        <f>T77</f>
        <v>0</v>
      </c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T76" s="19" t="s">
        <v>70</v>
      </c>
      <c r="AU76" s="19" t="s">
        <v>89</v>
      </c>
      <c r="BK76" s="186">
        <f>BK77</f>
        <v>0</v>
      </c>
    </row>
    <row r="77" s="12" customFormat="1" ht="25.92" customHeight="1">
      <c r="A77" s="12"/>
      <c r="B77" s="187"/>
      <c r="C77" s="188"/>
      <c r="D77" s="189" t="s">
        <v>70</v>
      </c>
      <c r="E77" s="190" t="s">
        <v>106</v>
      </c>
      <c r="F77" s="190" t="s">
        <v>107</v>
      </c>
      <c r="G77" s="188"/>
      <c r="H77" s="188"/>
      <c r="I77" s="191"/>
      <c r="J77" s="192">
        <f>BK77</f>
        <v>0</v>
      </c>
      <c r="K77" s="188"/>
      <c r="L77" s="193"/>
      <c r="M77" s="194"/>
      <c r="N77" s="195"/>
      <c r="O77" s="195"/>
      <c r="P77" s="196">
        <f>P78+P93</f>
        <v>0</v>
      </c>
      <c r="Q77" s="195"/>
      <c r="R77" s="196">
        <f>R78+R93</f>
        <v>0</v>
      </c>
      <c r="S77" s="195"/>
      <c r="T77" s="197">
        <f>T78+T93</f>
        <v>0</v>
      </c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R77" s="198" t="s">
        <v>108</v>
      </c>
      <c r="AT77" s="199" t="s">
        <v>70</v>
      </c>
      <c r="AU77" s="199" t="s">
        <v>71</v>
      </c>
      <c r="AY77" s="198" t="s">
        <v>109</v>
      </c>
      <c r="BK77" s="200">
        <f>BK78+BK93</f>
        <v>0</v>
      </c>
    </row>
    <row r="78" s="12" customFormat="1" ht="22.8" customHeight="1">
      <c r="A78" s="12"/>
      <c r="B78" s="187"/>
      <c r="C78" s="188"/>
      <c r="D78" s="189" t="s">
        <v>70</v>
      </c>
      <c r="E78" s="201" t="s">
        <v>110</v>
      </c>
      <c r="F78" s="201" t="s">
        <v>111</v>
      </c>
      <c r="G78" s="188"/>
      <c r="H78" s="188"/>
      <c r="I78" s="191"/>
      <c r="J78" s="202">
        <f>BK78</f>
        <v>0</v>
      </c>
      <c r="K78" s="188"/>
      <c r="L78" s="193"/>
      <c r="M78" s="194"/>
      <c r="N78" s="195"/>
      <c r="O78" s="195"/>
      <c r="P78" s="196">
        <f>SUM(P79:P92)</f>
        <v>0</v>
      </c>
      <c r="Q78" s="195"/>
      <c r="R78" s="196">
        <f>SUM(R79:R92)</f>
        <v>0</v>
      </c>
      <c r="S78" s="195"/>
      <c r="T78" s="197">
        <f>SUM(T79:T92)</f>
        <v>0</v>
      </c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R78" s="198" t="s">
        <v>108</v>
      </c>
      <c r="AT78" s="199" t="s">
        <v>70</v>
      </c>
      <c r="AU78" s="199" t="s">
        <v>76</v>
      </c>
      <c r="AY78" s="198" t="s">
        <v>109</v>
      </c>
      <c r="BK78" s="200">
        <f>SUM(BK79:BK92)</f>
        <v>0</v>
      </c>
    </row>
    <row r="79" s="2" customFormat="1" ht="16.5" customHeight="1">
      <c r="A79" s="40"/>
      <c r="B79" s="41"/>
      <c r="C79" s="203" t="s">
        <v>76</v>
      </c>
      <c r="D79" s="203" t="s">
        <v>112</v>
      </c>
      <c r="E79" s="204" t="s">
        <v>113</v>
      </c>
      <c r="F79" s="205" t="s">
        <v>111</v>
      </c>
      <c r="G79" s="206" t="s">
        <v>114</v>
      </c>
      <c r="H79" s="207">
        <v>1</v>
      </c>
      <c r="I79" s="208"/>
      <c r="J79" s="209">
        <f>ROUND(I79*H79,2)</f>
        <v>0</v>
      </c>
      <c r="K79" s="205" t="s">
        <v>115</v>
      </c>
      <c r="L79" s="46"/>
      <c r="M79" s="210" t="s">
        <v>19</v>
      </c>
      <c r="N79" s="211" t="s">
        <v>42</v>
      </c>
      <c r="O79" s="86"/>
      <c r="P79" s="212">
        <f>O79*H79</f>
        <v>0</v>
      </c>
      <c r="Q79" s="212">
        <v>0</v>
      </c>
      <c r="R79" s="212">
        <f>Q79*H79</f>
        <v>0</v>
      </c>
      <c r="S79" s="212">
        <v>0</v>
      </c>
      <c r="T79" s="213">
        <f>S79*H79</f>
        <v>0</v>
      </c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R79" s="214" t="s">
        <v>116</v>
      </c>
      <c r="AT79" s="214" t="s">
        <v>112</v>
      </c>
      <c r="AU79" s="214" t="s">
        <v>81</v>
      </c>
      <c r="AY79" s="19" t="s">
        <v>109</v>
      </c>
      <c r="BE79" s="215">
        <f>IF(N79="základní",J79,0)</f>
        <v>0</v>
      </c>
      <c r="BF79" s="215">
        <f>IF(N79="snížená",J79,0)</f>
        <v>0</v>
      </c>
      <c r="BG79" s="215">
        <f>IF(N79="zákl. přenesená",J79,0)</f>
        <v>0</v>
      </c>
      <c r="BH79" s="215">
        <f>IF(N79="sníž. přenesená",J79,0)</f>
        <v>0</v>
      </c>
      <c r="BI79" s="215">
        <f>IF(N79="nulová",J79,0)</f>
        <v>0</v>
      </c>
      <c r="BJ79" s="19" t="s">
        <v>76</v>
      </c>
      <c r="BK79" s="215">
        <f>ROUND(I79*H79,2)</f>
        <v>0</v>
      </c>
      <c r="BL79" s="19" t="s">
        <v>116</v>
      </c>
      <c r="BM79" s="214" t="s">
        <v>117</v>
      </c>
    </row>
    <row r="80" s="2" customFormat="1">
      <c r="A80" s="40"/>
      <c r="B80" s="41"/>
      <c r="C80" s="42"/>
      <c r="D80" s="216" t="s">
        <v>118</v>
      </c>
      <c r="E80" s="42"/>
      <c r="F80" s="217" t="s">
        <v>119</v>
      </c>
      <c r="G80" s="42"/>
      <c r="H80" s="42"/>
      <c r="I80" s="218"/>
      <c r="J80" s="42"/>
      <c r="K80" s="42"/>
      <c r="L80" s="46"/>
      <c r="M80" s="219"/>
      <c r="N80" s="220"/>
      <c r="O80" s="86"/>
      <c r="P80" s="86"/>
      <c r="Q80" s="86"/>
      <c r="R80" s="86"/>
      <c r="S80" s="86"/>
      <c r="T80" s="87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T80" s="19" t="s">
        <v>118</v>
      </c>
      <c r="AU80" s="19" t="s">
        <v>81</v>
      </c>
    </row>
    <row r="81" s="13" customFormat="1">
      <c r="A81" s="13"/>
      <c r="B81" s="221"/>
      <c r="C81" s="222"/>
      <c r="D81" s="223" t="s">
        <v>120</v>
      </c>
      <c r="E81" s="224" t="s">
        <v>19</v>
      </c>
      <c r="F81" s="225" t="s">
        <v>121</v>
      </c>
      <c r="G81" s="222"/>
      <c r="H81" s="224" t="s">
        <v>19</v>
      </c>
      <c r="I81" s="226"/>
      <c r="J81" s="222"/>
      <c r="K81" s="222"/>
      <c r="L81" s="227"/>
      <c r="M81" s="228"/>
      <c r="N81" s="229"/>
      <c r="O81" s="229"/>
      <c r="P81" s="229"/>
      <c r="Q81" s="229"/>
      <c r="R81" s="229"/>
      <c r="S81" s="229"/>
      <c r="T81" s="230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T81" s="231" t="s">
        <v>120</v>
      </c>
      <c r="AU81" s="231" t="s">
        <v>81</v>
      </c>
      <c r="AV81" s="13" t="s">
        <v>76</v>
      </c>
      <c r="AW81" s="13" t="s">
        <v>32</v>
      </c>
      <c r="AX81" s="13" t="s">
        <v>71</v>
      </c>
      <c r="AY81" s="231" t="s">
        <v>109</v>
      </c>
    </row>
    <row r="82" s="13" customFormat="1">
      <c r="A82" s="13"/>
      <c r="B82" s="221"/>
      <c r="C82" s="222"/>
      <c r="D82" s="223" t="s">
        <v>120</v>
      </c>
      <c r="E82" s="224" t="s">
        <v>19</v>
      </c>
      <c r="F82" s="225" t="s">
        <v>122</v>
      </c>
      <c r="G82" s="222"/>
      <c r="H82" s="224" t="s">
        <v>19</v>
      </c>
      <c r="I82" s="226"/>
      <c r="J82" s="222"/>
      <c r="K82" s="222"/>
      <c r="L82" s="227"/>
      <c r="M82" s="228"/>
      <c r="N82" s="229"/>
      <c r="O82" s="229"/>
      <c r="P82" s="229"/>
      <c r="Q82" s="229"/>
      <c r="R82" s="229"/>
      <c r="S82" s="229"/>
      <c r="T82" s="230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T82" s="231" t="s">
        <v>120</v>
      </c>
      <c r="AU82" s="231" t="s">
        <v>81</v>
      </c>
      <c r="AV82" s="13" t="s">
        <v>76</v>
      </c>
      <c r="AW82" s="13" t="s">
        <v>32</v>
      </c>
      <c r="AX82" s="13" t="s">
        <v>71</v>
      </c>
      <c r="AY82" s="231" t="s">
        <v>109</v>
      </c>
    </row>
    <row r="83" s="14" customFormat="1">
      <c r="A83" s="14"/>
      <c r="B83" s="232"/>
      <c r="C83" s="233"/>
      <c r="D83" s="223" t="s">
        <v>120</v>
      </c>
      <c r="E83" s="234" t="s">
        <v>19</v>
      </c>
      <c r="F83" s="235" t="s">
        <v>76</v>
      </c>
      <c r="G83" s="233"/>
      <c r="H83" s="236">
        <v>1</v>
      </c>
      <c r="I83" s="237"/>
      <c r="J83" s="233"/>
      <c r="K83" s="233"/>
      <c r="L83" s="238"/>
      <c r="M83" s="239"/>
      <c r="N83" s="240"/>
      <c r="O83" s="240"/>
      <c r="P83" s="240"/>
      <c r="Q83" s="240"/>
      <c r="R83" s="240"/>
      <c r="S83" s="240"/>
      <c r="T83" s="241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T83" s="242" t="s">
        <v>120</v>
      </c>
      <c r="AU83" s="242" t="s">
        <v>81</v>
      </c>
      <c r="AV83" s="14" t="s">
        <v>81</v>
      </c>
      <c r="AW83" s="14" t="s">
        <v>32</v>
      </c>
      <c r="AX83" s="14" t="s">
        <v>76</v>
      </c>
      <c r="AY83" s="242" t="s">
        <v>109</v>
      </c>
    </row>
    <row r="84" s="2" customFormat="1" ht="16.5" customHeight="1">
      <c r="A84" s="40"/>
      <c r="B84" s="41"/>
      <c r="C84" s="203" t="s">
        <v>81</v>
      </c>
      <c r="D84" s="203" t="s">
        <v>112</v>
      </c>
      <c r="E84" s="204" t="s">
        <v>123</v>
      </c>
      <c r="F84" s="205" t="s">
        <v>124</v>
      </c>
      <c r="G84" s="206" t="s">
        <v>125</v>
      </c>
      <c r="H84" s="207">
        <v>1</v>
      </c>
      <c r="I84" s="208"/>
      <c r="J84" s="209">
        <f>ROUND(I84*H84,2)</f>
        <v>0</v>
      </c>
      <c r="K84" s="205" t="s">
        <v>115</v>
      </c>
      <c r="L84" s="46"/>
      <c r="M84" s="210" t="s">
        <v>19</v>
      </c>
      <c r="N84" s="211" t="s">
        <v>42</v>
      </c>
      <c r="O84" s="86"/>
      <c r="P84" s="212">
        <f>O84*H84</f>
        <v>0</v>
      </c>
      <c r="Q84" s="212">
        <v>0</v>
      </c>
      <c r="R84" s="212">
        <f>Q84*H84</f>
        <v>0</v>
      </c>
      <c r="S84" s="212">
        <v>0</v>
      </c>
      <c r="T84" s="213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4" t="s">
        <v>116</v>
      </c>
      <c r="AT84" s="214" t="s">
        <v>112</v>
      </c>
      <c r="AU84" s="214" t="s">
        <v>81</v>
      </c>
      <c r="AY84" s="19" t="s">
        <v>109</v>
      </c>
      <c r="BE84" s="215">
        <f>IF(N84="základní",J84,0)</f>
        <v>0</v>
      </c>
      <c r="BF84" s="215">
        <f>IF(N84="snížená",J84,0)</f>
        <v>0</v>
      </c>
      <c r="BG84" s="215">
        <f>IF(N84="zákl. přenesená",J84,0)</f>
        <v>0</v>
      </c>
      <c r="BH84" s="215">
        <f>IF(N84="sníž. přenesená",J84,0)</f>
        <v>0</v>
      </c>
      <c r="BI84" s="215">
        <f>IF(N84="nulová",J84,0)</f>
        <v>0</v>
      </c>
      <c r="BJ84" s="19" t="s">
        <v>76</v>
      </c>
      <c r="BK84" s="215">
        <f>ROUND(I84*H84,2)</f>
        <v>0</v>
      </c>
      <c r="BL84" s="19" t="s">
        <v>116</v>
      </c>
      <c r="BM84" s="214" t="s">
        <v>126</v>
      </c>
    </row>
    <row r="85" s="2" customFormat="1">
      <c r="A85" s="40"/>
      <c r="B85" s="41"/>
      <c r="C85" s="42"/>
      <c r="D85" s="216" t="s">
        <v>118</v>
      </c>
      <c r="E85" s="42"/>
      <c r="F85" s="217" t="s">
        <v>127</v>
      </c>
      <c r="G85" s="42"/>
      <c r="H85" s="42"/>
      <c r="I85" s="218"/>
      <c r="J85" s="42"/>
      <c r="K85" s="42"/>
      <c r="L85" s="46"/>
      <c r="M85" s="219"/>
      <c r="N85" s="220"/>
      <c r="O85" s="86"/>
      <c r="P85" s="86"/>
      <c r="Q85" s="86"/>
      <c r="R85" s="86"/>
      <c r="S85" s="86"/>
      <c r="T85" s="87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118</v>
      </c>
      <c r="AU85" s="19" t="s">
        <v>81</v>
      </c>
    </row>
    <row r="86" s="13" customFormat="1">
      <c r="A86" s="13"/>
      <c r="B86" s="221"/>
      <c r="C86" s="222"/>
      <c r="D86" s="223" t="s">
        <v>120</v>
      </c>
      <c r="E86" s="224" t="s">
        <v>19</v>
      </c>
      <c r="F86" s="225" t="s">
        <v>128</v>
      </c>
      <c r="G86" s="222"/>
      <c r="H86" s="224" t="s">
        <v>19</v>
      </c>
      <c r="I86" s="226"/>
      <c r="J86" s="222"/>
      <c r="K86" s="222"/>
      <c r="L86" s="227"/>
      <c r="M86" s="228"/>
      <c r="N86" s="229"/>
      <c r="O86" s="229"/>
      <c r="P86" s="229"/>
      <c r="Q86" s="229"/>
      <c r="R86" s="229"/>
      <c r="S86" s="229"/>
      <c r="T86" s="230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1" t="s">
        <v>120</v>
      </c>
      <c r="AU86" s="231" t="s">
        <v>81</v>
      </c>
      <c r="AV86" s="13" t="s">
        <v>76</v>
      </c>
      <c r="AW86" s="13" t="s">
        <v>32</v>
      </c>
      <c r="AX86" s="13" t="s">
        <v>71</v>
      </c>
      <c r="AY86" s="231" t="s">
        <v>109</v>
      </c>
    </row>
    <row r="87" s="14" customFormat="1">
      <c r="A87" s="14"/>
      <c r="B87" s="232"/>
      <c r="C87" s="233"/>
      <c r="D87" s="223" t="s">
        <v>120</v>
      </c>
      <c r="E87" s="234" t="s">
        <v>19</v>
      </c>
      <c r="F87" s="235" t="s">
        <v>76</v>
      </c>
      <c r="G87" s="233"/>
      <c r="H87" s="236">
        <v>1</v>
      </c>
      <c r="I87" s="237"/>
      <c r="J87" s="233"/>
      <c r="K87" s="233"/>
      <c r="L87" s="238"/>
      <c r="M87" s="239"/>
      <c r="N87" s="240"/>
      <c r="O87" s="240"/>
      <c r="P87" s="240"/>
      <c r="Q87" s="240"/>
      <c r="R87" s="240"/>
      <c r="S87" s="240"/>
      <c r="T87" s="241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42" t="s">
        <v>120</v>
      </c>
      <c r="AU87" s="242" t="s">
        <v>81</v>
      </c>
      <c r="AV87" s="14" t="s">
        <v>81</v>
      </c>
      <c r="AW87" s="14" t="s">
        <v>32</v>
      </c>
      <c r="AX87" s="14" t="s">
        <v>76</v>
      </c>
      <c r="AY87" s="242" t="s">
        <v>109</v>
      </c>
    </row>
    <row r="88" s="2" customFormat="1" ht="16.5" customHeight="1">
      <c r="A88" s="40"/>
      <c r="B88" s="41"/>
      <c r="C88" s="203" t="s">
        <v>129</v>
      </c>
      <c r="D88" s="203" t="s">
        <v>112</v>
      </c>
      <c r="E88" s="204" t="s">
        <v>130</v>
      </c>
      <c r="F88" s="205" t="s">
        <v>131</v>
      </c>
      <c r="G88" s="206" t="s">
        <v>114</v>
      </c>
      <c r="H88" s="207">
        <v>1</v>
      </c>
      <c r="I88" s="208"/>
      <c r="J88" s="209">
        <f>ROUND(I88*H88,2)</f>
        <v>0</v>
      </c>
      <c r="K88" s="205" t="s">
        <v>115</v>
      </c>
      <c r="L88" s="46"/>
      <c r="M88" s="210" t="s">
        <v>19</v>
      </c>
      <c r="N88" s="211" t="s">
        <v>42</v>
      </c>
      <c r="O88" s="86"/>
      <c r="P88" s="212">
        <f>O88*H88</f>
        <v>0</v>
      </c>
      <c r="Q88" s="212">
        <v>0</v>
      </c>
      <c r="R88" s="212">
        <f>Q88*H88</f>
        <v>0</v>
      </c>
      <c r="S88" s="212">
        <v>0</v>
      </c>
      <c r="T88" s="213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4" t="s">
        <v>116</v>
      </c>
      <c r="AT88" s="214" t="s">
        <v>112</v>
      </c>
      <c r="AU88" s="214" t="s">
        <v>81</v>
      </c>
      <c r="AY88" s="19" t="s">
        <v>109</v>
      </c>
      <c r="BE88" s="215">
        <f>IF(N88="základní",J88,0)</f>
        <v>0</v>
      </c>
      <c r="BF88" s="215">
        <f>IF(N88="snížená",J88,0)</f>
        <v>0</v>
      </c>
      <c r="BG88" s="215">
        <f>IF(N88="zákl. přenesená",J88,0)</f>
        <v>0</v>
      </c>
      <c r="BH88" s="215">
        <f>IF(N88="sníž. přenesená",J88,0)</f>
        <v>0</v>
      </c>
      <c r="BI88" s="215">
        <f>IF(N88="nulová",J88,0)</f>
        <v>0</v>
      </c>
      <c r="BJ88" s="19" t="s">
        <v>76</v>
      </c>
      <c r="BK88" s="215">
        <f>ROUND(I88*H88,2)</f>
        <v>0</v>
      </c>
      <c r="BL88" s="19" t="s">
        <v>116</v>
      </c>
      <c r="BM88" s="214" t="s">
        <v>132</v>
      </c>
    </row>
    <row r="89" s="2" customFormat="1">
      <c r="A89" s="40"/>
      <c r="B89" s="41"/>
      <c r="C89" s="42"/>
      <c r="D89" s="216" t="s">
        <v>118</v>
      </c>
      <c r="E89" s="42"/>
      <c r="F89" s="217" t="s">
        <v>133</v>
      </c>
      <c r="G89" s="42"/>
      <c r="H89" s="42"/>
      <c r="I89" s="218"/>
      <c r="J89" s="42"/>
      <c r="K89" s="42"/>
      <c r="L89" s="46"/>
      <c r="M89" s="219"/>
      <c r="N89" s="220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118</v>
      </c>
      <c r="AU89" s="19" t="s">
        <v>81</v>
      </c>
    </row>
    <row r="90" s="13" customFormat="1">
      <c r="A90" s="13"/>
      <c r="B90" s="221"/>
      <c r="C90" s="222"/>
      <c r="D90" s="223" t="s">
        <v>120</v>
      </c>
      <c r="E90" s="224" t="s">
        <v>19</v>
      </c>
      <c r="F90" s="225" t="s">
        <v>134</v>
      </c>
      <c r="G90" s="222"/>
      <c r="H90" s="224" t="s">
        <v>19</v>
      </c>
      <c r="I90" s="226"/>
      <c r="J90" s="222"/>
      <c r="K90" s="222"/>
      <c r="L90" s="227"/>
      <c r="M90" s="228"/>
      <c r="N90" s="229"/>
      <c r="O90" s="229"/>
      <c r="P90" s="229"/>
      <c r="Q90" s="229"/>
      <c r="R90" s="229"/>
      <c r="S90" s="229"/>
      <c r="T90" s="230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1" t="s">
        <v>120</v>
      </c>
      <c r="AU90" s="231" t="s">
        <v>81</v>
      </c>
      <c r="AV90" s="13" t="s">
        <v>76</v>
      </c>
      <c r="AW90" s="13" t="s">
        <v>32</v>
      </c>
      <c r="AX90" s="13" t="s">
        <v>71</v>
      </c>
      <c r="AY90" s="231" t="s">
        <v>109</v>
      </c>
    </row>
    <row r="91" s="13" customFormat="1">
      <c r="A91" s="13"/>
      <c r="B91" s="221"/>
      <c r="C91" s="222"/>
      <c r="D91" s="223" t="s">
        <v>120</v>
      </c>
      <c r="E91" s="224" t="s">
        <v>19</v>
      </c>
      <c r="F91" s="225" t="s">
        <v>135</v>
      </c>
      <c r="G91" s="222"/>
      <c r="H91" s="224" t="s">
        <v>19</v>
      </c>
      <c r="I91" s="226"/>
      <c r="J91" s="222"/>
      <c r="K91" s="222"/>
      <c r="L91" s="227"/>
      <c r="M91" s="228"/>
      <c r="N91" s="229"/>
      <c r="O91" s="229"/>
      <c r="P91" s="229"/>
      <c r="Q91" s="229"/>
      <c r="R91" s="229"/>
      <c r="S91" s="229"/>
      <c r="T91" s="230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1" t="s">
        <v>120</v>
      </c>
      <c r="AU91" s="231" t="s">
        <v>81</v>
      </c>
      <c r="AV91" s="13" t="s">
        <v>76</v>
      </c>
      <c r="AW91" s="13" t="s">
        <v>32</v>
      </c>
      <c r="AX91" s="13" t="s">
        <v>71</v>
      </c>
      <c r="AY91" s="231" t="s">
        <v>109</v>
      </c>
    </row>
    <row r="92" s="14" customFormat="1">
      <c r="A92" s="14"/>
      <c r="B92" s="232"/>
      <c r="C92" s="233"/>
      <c r="D92" s="223" t="s">
        <v>120</v>
      </c>
      <c r="E92" s="234" t="s">
        <v>19</v>
      </c>
      <c r="F92" s="235" t="s">
        <v>76</v>
      </c>
      <c r="G92" s="233"/>
      <c r="H92" s="236">
        <v>1</v>
      </c>
      <c r="I92" s="237"/>
      <c r="J92" s="233"/>
      <c r="K92" s="233"/>
      <c r="L92" s="238"/>
      <c r="M92" s="239"/>
      <c r="N92" s="240"/>
      <c r="O92" s="240"/>
      <c r="P92" s="240"/>
      <c r="Q92" s="240"/>
      <c r="R92" s="240"/>
      <c r="S92" s="240"/>
      <c r="T92" s="241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2" t="s">
        <v>120</v>
      </c>
      <c r="AU92" s="242" t="s">
        <v>81</v>
      </c>
      <c r="AV92" s="14" t="s">
        <v>81</v>
      </c>
      <c r="AW92" s="14" t="s">
        <v>32</v>
      </c>
      <c r="AX92" s="14" t="s">
        <v>76</v>
      </c>
      <c r="AY92" s="242" t="s">
        <v>109</v>
      </c>
    </row>
    <row r="93" s="12" customFormat="1" ht="22.8" customHeight="1">
      <c r="A93" s="12"/>
      <c r="B93" s="187"/>
      <c r="C93" s="188"/>
      <c r="D93" s="189" t="s">
        <v>70</v>
      </c>
      <c r="E93" s="201" t="s">
        <v>136</v>
      </c>
      <c r="F93" s="201" t="s">
        <v>137</v>
      </c>
      <c r="G93" s="188"/>
      <c r="H93" s="188"/>
      <c r="I93" s="191"/>
      <c r="J93" s="202">
        <f>BK93</f>
        <v>0</v>
      </c>
      <c r="K93" s="188"/>
      <c r="L93" s="193"/>
      <c r="M93" s="194"/>
      <c r="N93" s="195"/>
      <c r="O93" s="195"/>
      <c r="P93" s="196">
        <f>SUM(P94:P97)</f>
        <v>0</v>
      </c>
      <c r="Q93" s="195"/>
      <c r="R93" s="196">
        <f>SUM(R94:R97)</f>
        <v>0</v>
      </c>
      <c r="S93" s="195"/>
      <c r="T93" s="197">
        <f>SUM(T94:T97)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8" t="s">
        <v>108</v>
      </c>
      <c r="AT93" s="199" t="s">
        <v>70</v>
      </c>
      <c r="AU93" s="199" t="s">
        <v>76</v>
      </c>
      <c r="AY93" s="198" t="s">
        <v>109</v>
      </c>
      <c r="BK93" s="200">
        <f>SUM(BK94:BK97)</f>
        <v>0</v>
      </c>
    </row>
    <row r="94" s="2" customFormat="1" ht="16.5" customHeight="1">
      <c r="A94" s="40"/>
      <c r="B94" s="41"/>
      <c r="C94" s="203" t="s">
        <v>138</v>
      </c>
      <c r="D94" s="203" t="s">
        <v>112</v>
      </c>
      <c r="E94" s="204" t="s">
        <v>139</v>
      </c>
      <c r="F94" s="205" t="s">
        <v>140</v>
      </c>
      <c r="G94" s="206" t="s">
        <v>114</v>
      </c>
      <c r="H94" s="207">
        <v>1</v>
      </c>
      <c r="I94" s="208"/>
      <c r="J94" s="209">
        <f>ROUND(I94*H94,2)</f>
        <v>0</v>
      </c>
      <c r="K94" s="205" t="s">
        <v>115</v>
      </c>
      <c r="L94" s="46"/>
      <c r="M94" s="210" t="s">
        <v>19</v>
      </c>
      <c r="N94" s="211" t="s">
        <v>42</v>
      </c>
      <c r="O94" s="86"/>
      <c r="P94" s="212">
        <f>O94*H94</f>
        <v>0</v>
      </c>
      <c r="Q94" s="212">
        <v>0</v>
      </c>
      <c r="R94" s="212">
        <f>Q94*H94</f>
        <v>0</v>
      </c>
      <c r="S94" s="212">
        <v>0</v>
      </c>
      <c r="T94" s="213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4" t="s">
        <v>116</v>
      </c>
      <c r="AT94" s="214" t="s">
        <v>112</v>
      </c>
      <c r="AU94" s="214" t="s">
        <v>81</v>
      </c>
      <c r="AY94" s="19" t="s">
        <v>109</v>
      </c>
      <c r="BE94" s="215">
        <f>IF(N94="základní",J94,0)</f>
        <v>0</v>
      </c>
      <c r="BF94" s="215">
        <f>IF(N94="snížená",J94,0)</f>
        <v>0</v>
      </c>
      <c r="BG94" s="215">
        <f>IF(N94="zákl. přenesená",J94,0)</f>
        <v>0</v>
      </c>
      <c r="BH94" s="215">
        <f>IF(N94="sníž. přenesená",J94,0)</f>
        <v>0</v>
      </c>
      <c r="BI94" s="215">
        <f>IF(N94="nulová",J94,0)</f>
        <v>0</v>
      </c>
      <c r="BJ94" s="19" t="s">
        <v>76</v>
      </c>
      <c r="BK94" s="215">
        <f>ROUND(I94*H94,2)</f>
        <v>0</v>
      </c>
      <c r="BL94" s="19" t="s">
        <v>116</v>
      </c>
      <c r="BM94" s="214" t="s">
        <v>141</v>
      </c>
    </row>
    <row r="95" s="2" customFormat="1">
      <c r="A95" s="40"/>
      <c r="B95" s="41"/>
      <c r="C95" s="42"/>
      <c r="D95" s="216" t="s">
        <v>118</v>
      </c>
      <c r="E95" s="42"/>
      <c r="F95" s="217" t="s">
        <v>142</v>
      </c>
      <c r="G95" s="42"/>
      <c r="H95" s="42"/>
      <c r="I95" s="218"/>
      <c r="J95" s="42"/>
      <c r="K95" s="42"/>
      <c r="L95" s="46"/>
      <c r="M95" s="219"/>
      <c r="N95" s="220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118</v>
      </c>
      <c r="AU95" s="19" t="s">
        <v>81</v>
      </c>
    </row>
    <row r="96" s="13" customFormat="1">
      <c r="A96" s="13"/>
      <c r="B96" s="221"/>
      <c r="C96" s="222"/>
      <c r="D96" s="223" t="s">
        <v>120</v>
      </c>
      <c r="E96" s="224" t="s">
        <v>19</v>
      </c>
      <c r="F96" s="225" t="s">
        <v>143</v>
      </c>
      <c r="G96" s="222"/>
      <c r="H96" s="224" t="s">
        <v>19</v>
      </c>
      <c r="I96" s="226"/>
      <c r="J96" s="222"/>
      <c r="K96" s="222"/>
      <c r="L96" s="227"/>
      <c r="M96" s="228"/>
      <c r="N96" s="229"/>
      <c r="O96" s="229"/>
      <c r="P96" s="229"/>
      <c r="Q96" s="229"/>
      <c r="R96" s="229"/>
      <c r="S96" s="229"/>
      <c r="T96" s="230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1" t="s">
        <v>120</v>
      </c>
      <c r="AU96" s="231" t="s">
        <v>81</v>
      </c>
      <c r="AV96" s="13" t="s">
        <v>76</v>
      </c>
      <c r="AW96" s="13" t="s">
        <v>32</v>
      </c>
      <c r="AX96" s="13" t="s">
        <v>71</v>
      </c>
      <c r="AY96" s="231" t="s">
        <v>109</v>
      </c>
    </row>
    <row r="97" s="14" customFormat="1">
      <c r="A97" s="14"/>
      <c r="B97" s="232"/>
      <c r="C97" s="233"/>
      <c r="D97" s="223" t="s">
        <v>120</v>
      </c>
      <c r="E97" s="234" t="s">
        <v>19</v>
      </c>
      <c r="F97" s="235" t="s">
        <v>76</v>
      </c>
      <c r="G97" s="233"/>
      <c r="H97" s="236">
        <v>1</v>
      </c>
      <c r="I97" s="237"/>
      <c r="J97" s="233"/>
      <c r="K97" s="233"/>
      <c r="L97" s="238"/>
      <c r="M97" s="243"/>
      <c r="N97" s="244"/>
      <c r="O97" s="244"/>
      <c r="P97" s="244"/>
      <c r="Q97" s="244"/>
      <c r="R97" s="244"/>
      <c r="S97" s="244"/>
      <c r="T97" s="245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2" t="s">
        <v>120</v>
      </c>
      <c r="AU97" s="242" t="s">
        <v>81</v>
      </c>
      <c r="AV97" s="14" t="s">
        <v>81</v>
      </c>
      <c r="AW97" s="14" t="s">
        <v>32</v>
      </c>
      <c r="AX97" s="14" t="s">
        <v>76</v>
      </c>
      <c r="AY97" s="242" t="s">
        <v>109</v>
      </c>
    </row>
    <row r="98" s="2" customFormat="1" ht="6.96" customHeight="1">
      <c r="A98" s="40"/>
      <c r="B98" s="61"/>
      <c r="C98" s="62"/>
      <c r="D98" s="62"/>
      <c r="E98" s="62"/>
      <c r="F98" s="62"/>
      <c r="G98" s="62"/>
      <c r="H98" s="62"/>
      <c r="I98" s="62"/>
      <c r="J98" s="62"/>
      <c r="K98" s="62"/>
      <c r="L98" s="46"/>
      <c r="M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</sheetData>
  <sheetProtection sheet="1" autoFilter="0" formatColumns="0" formatRows="0" objects="1" scenarios="1" spinCount="100000" saltValue="5gJXQSUqig+P6wMHWxrinPIo9EQtIjmpocGSfHGixAbfuEp91W2gClpMN3GWLGXe3qR5FScxLhi/uPlyqPyu+w==" hashValue="zFsSj1SlCciO7UF8EuDVpYdnzYU6YGXDe4v0Wwi3oQ3aU/KrkH9jiXNNNWMvFozQDDJh0OAXkcl/jEN2/BtQdA==" algorithmName="SHA-512" password="CC35"/>
  <autoFilter ref="C75:K97"/>
  <mergeCells count="6">
    <mergeCell ref="E7:H7"/>
    <mergeCell ref="E16:H16"/>
    <mergeCell ref="E25:H25"/>
    <mergeCell ref="E46:H46"/>
    <mergeCell ref="E68:H68"/>
    <mergeCell ref="L2:V2"/>
  </mergeCells>
  <hyperlinks>
    <hyperlink ref="F80" r:id="rId1" display="https://podminky.urs.cz/item/CS_URS_2022_01/030001000"/>
    <hyperlink ref="F85" r:id="rId2" display="https://podminky.urs.cz/item/CS_URS_2022_01/034503000"/>
    <hyperlink ref="F89" r:id="rId3" display="https://podminky.urs.cz/item/CS_URS_2022_01/035103001"/>
    <hyperlink ref="F95" r:id="rId4" display="https://podminky.urs.cz/item/CS_URS_2022_01/0756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2"/>
      <c r="AT3" s="19" t="s">
        <v>81</v>
      </c>
    </row>
    <row r="4" s="1" customFormat="1" ht="24.96" customHeight="1">
      <c r="B4" s="22"/>
      <c r="D4" s="131" t="s">
        <v>85</v>
      </c>
      <c r="L4" s="22"/>
      <c r="M4" s="132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3" t="s">
        <v>16</v>
      </c>
      <c r="L6" s="22"/>
    </row>
    <row r="7" s="1" customFormat="1" ht="16.5" customHeight="1">
      <c r="B7" s="22"/>
      <c r="E7" s="246" t="str">
        <f>'Rekapitulace stavby'!K6</f>
        <v>Čertovka, Bílé Podolí, oprava opevnění v obci, ř. km 10,077-10,111</v>
      </c>
      <c r="F7" s="133"/>
      <c r="G7" s="133"/>
      <c r="H7" s="133"/>
      <c r="L7" s="22"/>
    </row>
    <row r="8" s="2" customFormat="1" ht="12" customHeight="1">
      <c r="A8" s="40"/>
      <c r="B8" s="46"/>
      <c r="C8" s="40"/>
      <c r="D8" s="133" t="s">
        <v>144</v>
      </c>
      <c r="E8" s="40"/>
      <c r="F8" s="40"/>
      <c r="G8" s="40"/>
      <c r="H8" s="40"/>
      <c r="I8" s="40"/>
      <c r="J8" s="40"/>
      <c r="K8" s="40"/>
      <c r="L8" s="134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5" t="s">
        <v>145</v>
      </c>
      <c r="F9" s="40"/>
      <c r="G9" s="40"/>
      <c r="H9" s="40"/>
      <c r="I9" s="40"/>
      <c r="J9" s="40"/>
      <c r="K9" s="40"/>
      <c r="L9" s="134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4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3" t="s">
        <v>18</v>
      </c>
      <c r="E11" s="40"/>
      <c r="F11" s="136" t="s">
        <v>19</v>
      </c>
      <c r="G11" s="40"/>
      <c r="H11" s="40"/>
      <c r="I11" s="133" t="s">
        <v>20</v>
      </c>
      <c r="J11" s="136" t="s">
        <v>19</v>
      </c>
      <c r="K11" s="40"/>
      <c r="L11" s="134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3" t="s">
        <v>21</v>
      </c>
      <c r="E12" s="40"/>
      <c r="F12" s="136" t="s">
        <v>22</v>
      </c>
      <c r="G12" s="40"/>
      <c r="H12" s="40"/>
      <c r="I12" s="133" t="s">
        <v>23</v>
      </c>
      <c r="J12" s="137" t="str">
        <f>'Rekapitulace stavby'!AN8</f>
        <v>25. 1. 2022</v>
      </c>
      <c r="K12" s="40"/>
      <c r="L12" s="134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4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3" t="s">
        <v>25</v>
      </c>
      <c r="E14" s="40"/>
      <c r="F14" s="40"/>
      <c r="G14" s="40"/>
      <c r="H14" s="40"/>
      <c r="I14" s="133" t="s">
        <v>26</v>
      </c>
      <c r="J14" s="136" t="str">
        <f>IF('Rekapitulace stavby'!AN10="","",'Rekapitulace stavby'!AN10)</f>
        <v/>
      </c>
      <c r="K14" s="40"/>
      <c r="L14" s="134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6" t="str">
        <f>IF('Rekapitulace stavby'!E11="","",'Rekapitulace stavby'!E11)</f>
        <v xml:space="preserve"> </v>
      </c>
      <c r="F15" s="40"/>
      <c r="G15" s="40"/>
      <c r="H15" s="40"/>
      <c r="I15" s="133" t="s">
        <v>28</v>
      </c>
      <c r="J15" s="136" t="str">
        <f>IF('Rekapitulace stavby'!AN11="","",'Rekapitulace stavby'!AN11)</f>
        <v/>
      </c>
      <c r="K15" s="40"/>
      <c r="L15" s="134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4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3" t="s">
        <v>29</v>
      </c>
      <c r="E17" s="40"/>
      <c r="F17" s="40"/>
      <c r="G17" s="40"/>
      <c r="H17" s="40"/>
      <c r="I17" s="133" t="s">
        <v>26</v>
      </c>
      <c r="J17" s="35" t="str">
        <f>'Rekapitulace stavby'!AN13</f>
        <v>Vyplň údaj</v>
      </c>
      <c r="K17" s="40"/>
      <c r="L17" s="134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6"/>
      <c r="G18" s="136"/>
      <c r="H18" s="136"/>
      <c r="I18" s="133" t="s">
        <v>28</v>
      </c>
      <c r="J18" s="35" t="str">
        <f>'Rekapitulace stavby'!AN14</f>
        <v>Vyplň údaj</v>
      </c>
      <c r="K18" s="40"/>
      <c r="L18" s="134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4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3" t="s">
        <v>31</v>
      </c>
      <c r="E20" s="40"/>
      <c r="F20" s="40"/>
      <c r="G20" s="40"/>
      <c r="H20" s="40"/>
      <c r="I20" s="133" t="s">
        <v>26</v>
      </c>
      <c r="J20" s="136" t="str">
        <f>IF('Rekapitulace stavby'!AN16="","",'Rekapitulace stavby'!AN16)</f>
        <v/>
      </c>
      <c r="K20" s="40"/>
      <c r="L20" s="134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6" t="str">
        <f>IF('Rekapitulace stavby'!E17="","",'Rekapitulace stavby'!E17)</f>
        <v xml:space="preserve"> </v>
      </c>
      <c r="F21" s="40"/>
      <c r="G21" s="40"/>
      <c r="H21" s="40"/>
      <c r="I21" s="133" t="s">
        <v>28</v>
      </c>
      <c r="J21" s="136" t="str">
        <f>IF('Rekapitulace stavby'!AN17="","",'Rekapitulace stavby'!AN17)</f>
        <v/>
      </c>
      <c r="K21" s="40"/>
      <c r="L21" s="134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4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3" t="s">
        <v>33</v>
      </c>
      <c r="E23" s="40"/>
      <c r="F23" s="40"/>
      <c r="G23" s="40"/>
      <c r="H23" s="40"/>
      <c r="I23" s="133" t="s">
        <v>26</v>
      </c>
      <c r="J23" s="136" t="s">
        <v>19</v>
      </c>
      <c r="K23" s="40"/>
      <c r="L23" s="134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6" t="s">
        <v>34</v>
      </c>
      <c r="F24" s="40"/>
      <c r="G24" s="40"/>
      <c r="H24" s="40"/>
      <c r="I24" s="133" t="s">
        <v>28</v>
      </c>
      <c r="J24" s="136" t="s">
        <v>19</v>
      </c>
      <c r="K24" s="40"/>
      <c r="L24" s="134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4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3" t="s">
        <v>35</v>
      </c>
      <c r="E26" s="40"/>
      <c r="F26" s="40"/>
      <c r="G26" s="40"/>
      <c r="H26" s="40"/>
      <c r="I26" s="40"/>
      <c r="J26" s="40"/>
      <c r="K26" s="40"/>
      <c r="L26" s="134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4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2"/>
      <c r="E29" s="142"/>
      <c r="F29" s="142"/>
      <c r="G29" s="142"/>
      <c r="H29" s="142"/>
      <c r="I29" s="142"/>
      <c r="J29" s="142"/>
      <c r="K29" s="142"/>
      <c r="L29" s="134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3" t="s">
        <v>37</v>
      </c>
      <c r="E30" s="40"/>
      <c r="F30" s="40"/>
      <c r="G30" s="40"/>
      <c r="H30" s="40"/>
      <c r="I30" s="40"/>
      <c r="J30" s="144">
        <f>ROUND(J83, 2)</f>
        <v>0</v>
      </c>
      <c r="K30" s="40"/>
      <c r="L30" s="134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2"/>
      <c r="E31" s="142"/>
      <c r="F31" s="142"/>
      <c r="G31" s="142"/>
      <c r="H31" s="142"/>
      <c r="I31" s="142"/>
      <c r="J31" s="142"/>
      <c r="K31" s="142"/>
      <c r="L31" s="134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5" t="s">
        <v>39</v>
      </c>
      <c r="G32" s="40"/>
      <c r="H32" s="40"/>
      <c r="I32" s="145" t="s">
        <v>38</v>
      </c>
      <c r="J32" s="145" t="s">
        <v>40</v>
      </c>
      <c r="K32" s="40"/>
      <c r="L32" s="134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6" t="s">
        <v>41</v>
      </c>
      <c r="E33" s="133" t="s">
        <v>42</v>
      </c>
      <c r="F33" s="147">
        <f>ROUND((SUM(BE83:BE171)),  2)</f>
        <v>0</v>
      </c>
      <c r="G33" s="40"/>
      <c r="H33" s="40"/>
      <c r="I33" s="148">
        <v>0.20999999999999999</v>
      </c>
      <c r="J33" s="147">
        <f>ROUND(((SUM(BE83:BE171))*I33),  2)</f>
        <v>0</v>
      </c>
      <c r="K33" s="40"/>
      <c r="L33" s="134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3" t="s">
        <v>43</v>
      </c>
      <c r="F34" s="147">
        <f>ROUND((SUM(BF83:BF171)),  2)</f>
        <v>0</v>
      </c>
      <c r="G34" s="40"/>
      <c r="H34" s="40"/>
      <c r="I34" s="148">
        <v>0.14999999999999999</v>
      </c>
      <c r="J34" s="147">
        <f>ROUND(((SUM(BF83:BF171))*I34),  2)</f>
        <v>0</v>
      </c>
      <c r="K34" s="40"/>
      <c r="L34" s="134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3" t="s">
        <v>44</v>
      </c>
      <c r="F35" s="147">
        <f>ROUND((SUM(BG83:BG171)),  2)</f>
        <v>0</v>
      </c>
      <c r="G35" s="40"/>
      <c r="H35" s="40"/>
      <c r="I35" s="148">
        <v>0.20999999999999999</v>
      </c>
      <c r="J35" s="147">
        <f>0</f>
        <v>0</v>
      </c>
      <c r="K35" s="40"/>
      <c r="L35" s="134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3" t="s">
        <v>45</v>
      </c>
      <c r="F36" s="147">
        <f>ROUND((SUM(BH83:BH171)),  2)</f>
        <v>0</v>
      </c>
      <c r="G36" s="40"/>
      <c r="H36" s="40"/>
      <c r="I36" s="148">
        <v>0.14999999999999999</v>
      </c>
      <c r="J36" s="147">
        <f>0</f>
        <v>0</v>
      </c>
      <c r="K36" s="40"/>
      <c r="L36" s="134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3" t="s">
        <v>46</v>
      </c>
      <c r="F37" s="147">
        <f>ROUND((SUM(BI83:BI171)),  2)</f>
        <v>0</v>
      </c>
      <c r="G37" s="40"/>
      <c r="H37" s="40"/>
      <c r="I37" s="148">
        <v>0</v>
      </c>
      <c r="J37" s="147">
        <f>0</f>
        <v>0</v>
      </c>
      <c r="K37" s="40"/>
      <c r="L37" s="134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4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86</v>
      </c>
      <c r="D45" s="42"/>
      <c r="E45" s="42"/>
      <c r="F45" s="42"/>
      <c r="G45" s="42"/>
      <c r="H45" s="42"/>
      <c r="I45" s="42"/>
      <c r="J45" s="42"/>
      <c r="K45" s="42"/>
      <c r="L45" s="134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4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4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247" t="str">
        <f>E7</f>
        <v>Čertovka, Bílé Podolí, oprava opevnění v obci, ř. km 10,077-10,111</v>
      </c>
      <c r="F48" s="34"/>
      <c r="G48" s="34"/>
      <c r="H48" s="34"/>
      <c r="I48" s="42"/>
      <c r="J48" s="42"/>
      <c r="K48" s="42"/>
      <c r="L48" s="134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144</v>
      </c>
      <c r="D49" s="42"/>
      <c r="E49" s="42"/>
      <c r="F49" s="42"/>
      <c r="G49" s="42"/>
      <c r="H49" s="42"/>
      <c r="I49" s="42"/>
      <c r="J49" s="42"/>
      <c r="K49" s="42"/>
      <c r="L49" s="134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01 - SO 01 Odtěžení sedimentu</v>
      </c>
      <c r="F50" s="42"/>
      <c r="G50" s="42"/>
      <c r="H50" s="42"/>
      <c r="I50" s="42"/>
      <c r="J50" s="42"/>
      <c r="K50" s="42"/>
      <c r="L50" s="134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4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Bílé Podolí</v>
      </c>
      <c r="G52" s="42"/>
      <c r="H52" s="42"/>
      <c r="I52" s="34" t="s">
        <v>23</v>
      </c>
      <c r="J52" s="74" t="str">
        <f>IF(J12="","",J12)</f>
        <v>25. 1. 2022</v>
      </c>
      <c r="K52" s="42"/>
      <c r="L52" s="134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4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 xml:space="preserve"> </v>
      </c>
      <c r="K54" s="42"/>
      <c r="L54" s="134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33</v>
      </c>
      <c r="J55" s="38" t="str">
        <f>E24</f>
        <v>Komplex CR s.r.o.</v>
      </c>
      <c r="K55" s="42"/>
      <c r="L55" s="134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4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0" t="s">
        <v>87</v>
      </c>
      <c r="D57" s="161"/>
      <c r="E57" s="161"/>
      <c r="F57" s="161"/>
      <c r="G57" s="161"/>
      <c r="H57" s="161"/>
      <c r="I57" s="161"/>
      <c r="J57" s="162" t="s">
        <v>88</v>
      </c>
      <c r="K57" s="161"/>
      <c r="L57" s="134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4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3" t="s">
        <v>69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4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89</v>
      </c>
    </row>
    <row r="60" s="9" customFormat="1" ht="24.96" customHeight="1">
      <c r="A60" s="9"/>
      <c r="B60" s="164"/>
      <c r="C60" s="165"/>
      <c r="D60" s="166" t="s">
        <v>146</v>
      </c>
      <c r="E60" s="167"/>
      <c r="F60" s="167"/>
      <c r="G60" s="167"/>
      <c r="H60" s="167"/>
      <c r="I60" s="167"/>
      <c r="J60" s="168">
        <f>J84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147</v>
      </c>
      <c r="E61" s="173"/>
      <c r="F61" s="173"/>
      <c r="G61" s="173"/>
      <c r="H61" s="173"/>
      <c r="I61" s="173"/>
      <c r="J61" s="174">
        <f>J85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148</v>
      </c>
      <c r="E62" s="173"/>
      <c r="F62" s="173"/>
      <c r="G62" s="173"/>
      <c r="H62" s="173"/>
      <c r="I62" s="173"/>
      <c r="J62" s="174">
        <f>J156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0"/>
      <c r="C63" s="171"/>
      <c r="D63" s="172" t="s">
        <v>149</v>
      </c>
      <c r="E63" s="173"/>
      <c r="F63" s="173"/>
      <c r="G63" s="173"/>
      <c r="H63" s="173"/>
      <c r="I63" s="173"/>
      <c r="J63" s="174">
        <f>J162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4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4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4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93</v>
      </c>
      <c r="D70" s="42"/>
      <c r="E70" s="42"/>
      <c r="F70" s="42"/>
      <c r="G70" s="42"/>
      <c r="H70" s="42"/>
      <c r="I70" s="42"/>
      <c r="J70" s="42"/>
      <c r="K70" s="42"/>
      <c r="L70" s="134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4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42"/>
      <c r="J72" s="42"/>
      <c r="K72" s="42"/>
      <c r="L72" s="134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247" t="str">
        <f>E7</f>
        <v>Čertovka, Bílé Podolí, oprava opevnění v obci, ř. km 10,077-10,111</v>
      </c>
      <c r="F73" s="34"/>
      <c r="G73" s="34"/>
      <c r="H73" s="34"/>
      <c r="I73" s="42"/>
      <c r="J73" s="42"/>
      <c r="K73" s="42"/>
      <c r="L73" s="134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144</v>
      </c>
      <c r="D74" s="42"/>
      <c r="E74" s="42"/>
      <c r="F74" s="42"/>
      <c r="G74" s="42"/>
      <c r="H74" s="42"/>
      <c r="I74" s="42"/>
      <c r="J74" s="42"/>
      <c r="K74" s="42"/>
      <c r="L74" s="134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01 - SO 01 Odtěžení sedimentu</v>
      </c>
      <c r="F75" s="42"/>
      <c r="G75" s="42"/>
      <c r="H75" s="42"/>
      <c r="I75" s="42"/>
      <c r="J75" s="42"/>
      <c r="K75" s="42"/>
      <c r="L75" s="134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4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21</v>
      </c>
      <c r="D77" s="42"/>
      <c r="E77" s="42"/>
      <c r="F77" s="29" t="str">
        <f>F12</f>
        <v>Bílé Podolí</v>
      </c>
      <c r="G77" s="42"/>
      <c r="H77" s="42"/>
      <c r="I77" s="34" t="s">
        <v>23</v>
      </c>
      <c r="J77" s="74" t="str">
        <f>IF(J12="","",J12)</f>
        <v>25. 1. 2022</v>
      </c>
      <c r="K77" s="42"/>
      <c r="L77" s="134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4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25</v>
      </c>
      <c r="D79" s="42"/>
      <c r="E79" s="42"/>
      <c r="F79" s="29" t="str">
        <f>E15</f>
        <v xml:space="preserve"> </v>
      </c>
      <c r="G79" s="42"/>
      <c r="H79" s="42"/>
      <c r="I79" s="34" t="s">
        <v>31</v>
      </c>
      <c r="J79" s="38" t="str">
        <f>E21</f>
        <v xml:space="preserve"> </v>
      </c>
      <c r="K79" s="42"/>
      <c r="L79" s="134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29</v>
      </c>
      <c r="D80" s="42"/>
      <c r="E80" s="42"/>
      <c r="F80" s="29" t="str">
        <f>IF(E18="","",E18)</f>
        <v>Vyplň údaj</v>
      </c>
      <c r="G80" s="42"/>
      <c r="H80" s="42"/>
      <c r="I80" s="34" t="s">
        <v>33</v>
      </c>
      <c r="J80" s="38" t="str">
        <f>E24</f>
        <v>Komplex CR s.r.o.</v>
      </c>
      <c r="K80" s="42"/>
      <c r="L80" s="134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4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76"/>
      <c r="B82" s="177"/>
      <c r="C82" s="178" t="s">
        <v>94</v>
      </c>
      <c r="D82" s="179" t="s">
        <v>56</v>
      </c>
      <c r="E82" s="179" t="s">
        <v>52</v>
      </c>
      <c r="F82" s="179" t="s">
        <v>53</v>
      </c>
      <c r="G82" s="179" t="s">
        <v>95</v>
      </c>
      <c r="H82" s="179" t="s">
        <v>96</v>
      </c>
      <c r="I82" s="179" t="s">
        <v>97</v>
      </c>
      <c r="J82" s="179" t="s">
        <v>88</v>
      </c>
      <c r="K82" s="180" t="s">
        <v>98</v>
      </c>
      <c r="L82" s="181"/>
      <c r="M82" s="94" t="s">
        <v>19</v>
      </c>
      <c r="N82" s="95" t="s">
        <v>41</v>
      </c>
      <c r="O82" s="95" t="s">
        <v>99</v>
      </c>
      <c r="P82" s="95" t="s">
        <v>100</v>
      </c>
      <c r="Q82" s="95" t="s">
        <v>101</v>
      </c>
      <c r="R82" s="95" t="s">
        <v>102</v>
      </c>
      <c r="S82" s="95" t="s">
        <v>103</v>
      </c>
      <c r="T82" s="96" t="s">
        <v>104</v>
      </c>
      <c r="U82" s="176"/>
      <c r="V82" s="176"/>
      <c r="W82" s="176"/>
      <c r="X82" s="176"/>
      <c r="Y82" s="176"/>
      <c r="Z82" s="176"/>
      <c r="AA82" s="176"/>
      <c r="AB82" s="176"/>
      <c r="AC82" s="176"/>
      <c r="AD82" s="176"/>
      <c r="AE82" s="176"/>
    </row>
    <row r="83" s="2" customFormat="1" ht="22.8" customHeight="1">
      <c r="A83" s="40"/>
      <c r="B83" s="41"/>
      <c r="C83" s="101" t="s">
        <v>105</v>
      </c>
      <c r="D83" s="42"/>
      <c r="E83" s="42"/>
      <c r="F83" s="42"/>
      <c r="G83" s="42"/>
      <c r="H83" s="42"/>
      <c r="I83" s="42"/>
      <c r="J83" s="182">
        <f>BK83</f>
        <v>0</v>
      </c>
      <c r="K83" s="42"/>
      <c r="L83" s="46"/>
      <c r="M83" s="97"/>
      <c r="N83" s="183"/>
      <c r="O83" s="98"/>
      <c r="P83" s="184">
        <f>P84</f>
        <v>0</v>
      </c>
      <c r="Q83" s="98"/>
      <c r="R83" s="184">
        <f>R84</f>
        <v>0</v>
      </c>
      <c r="S83" s="98"/>
      <c r="T83" s="185">
        <f>T84</f>
        <v>24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70</v>
      </c>
      <c r="AU83" s="19" t="s">
        <v>89</v>
      </c>
      <c r="BK83" s="186">
        <f>BK84</f>
        <v>0</v>
      </c>
    </row>
    <row r="84" s="12" customFormat="1" ht="25.92" customHeight="1">
      <c r="A84" s="12"/>
      <c r="B84" s="187"/>
      <c r="C84" s="188"/>
      <c r="D84" s="189" t="s">
        <v>70</v>
      </c>
      <c r="E84" s="190" t="s">
        <v>150</v>
      </c>
      <c r="F84" s="190" t="s">
        <v>151</v>
      </c>
      <c r="G84" s="188"/>
      <c r="H84" s="188"/>
      <c r="I84" s="191"/>
      <c r="J84" s="192">
        <f>BK84</f>
        <v>0</v>
      </c>
      <c r="K84" s="188"/>
      <c r="L84" s="193"/>
      <c r="M84" s="194"/>
      <c r="N84" s="195"/>
      <c r="O84" s="195"/>
      <c r="P84" s="196">
        <f>P85+P156+P162</f>
        <v>0</v>
      </c>
      <c r="Q84" s="195"/>
      <c r="R84" s="196">
        <f>R85+R156+R162</f>
        <v>0</v>
      </c>
      <c r="S84" s="195"/>
      <c r="T84" s="197">
        <f>T85+T156+T162</f>
        <v>24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8" t="s">
        <v>76</v>
      </c>
      <c r="AT84" s="199" t="s">
        <v>70</v>
      </c>
      <c r="AU84" s="199" t="s">
        <v>71</v>
      </c>
      <c r="AY84" s="198" t="s">
        <v>109</v>
      </c>
      <c r="BK84" s="200">
        <f>BK85+BK156+BK162</f>
        <v>0</v>
      </c>
    </row>
    <row r="85" s="12" customFormat="1" ht="22.8" customHeight="1">
      <c r="A85" s="12"/>
      <c r="B85" s="187"/>
      <c r="C85" s="188"/>
      <c r="D85" s="189" t="s">
        <v>70</v>
      </c>
      <c r="E85" s="201" t="s">
        <v>76</v>
      </c>
      <c r="F85" s="201" t="s">
        <v>152</v>
      </c>
      <c r="G85" s="188"/>
      <c r="H85" s="188"/>
      <c r="I85" s="191"/>
      <c r="J85" s="202">
        <f>BK85</f>
        <v>0</v>
      </c>
      <c r="K85" s="188"/>
      <c r="L85" s="193"/>
      <c r="M85" s="194"/>
      <c r="N85" s="195"/>
      <c r="O85" s="195"/>
      <c r="P85" s="196">
        <f>SUM(P86:P155)</f>
        <v>0</v>
      </c>
      <c r="Q85" s="195"/>
      <c r="R85" s="196">
        <f>SUM(R86:R155)</f>
        <v>0</v>
      </c>
      <c r="S85" s="195"/>
      <c r="T85" s="197">
        <f>SUM(T86:T155)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8" t="s">
        <v>76</v>
      </c>
      <c r="AT85" s="199" t="s">
        <v>70</v>
      </c>
      <c r="AU85" s="199" t="s">
        <v>76</v>
      </c>
      <c r="AY85" s="198" t="s">
        <v>109</v>
      </c>
      <c r="BK85" s="200">
        <f>SUM(BK86:BK155)</f>
        <v>0</v>
      </c>
    </row>
    <row r="86" s="2" customFormat="1" ht="24.15" customHeight="1">
      <c r="A86" s="40"/>
      <c r="B86" s="41"/>
      <c r="C86" s="203" t="s">
        <v>76</v>
      </c>
      <c r="D86" s="203" t="s">
        <v>112</v>
      </c>
      <c r="E86" s="204" t="s">
        <v>153</v>
      </c>
      <c r="F86" s="205" t="s">
        <v>154</v>
      </c>
      <c r="G86" s="206" t="s">
        <v>155</v>
      </c>
      <c r="H86" s="207">
        <v>0.017999999999999999</v>
      </c>
      <c r="I86" s="208"/>
      <c r="J86" s="209">
        <f>ROUND(I86*H86,2)</f>
        <v>0</v>
      </c>
      <c r="K86" s="205" t="s">
        <v>115</v>
      </c>
      <c r="L86" s="46"/>
      <c r="M86" s="210" t="s">
        <v>19</v>
      </c>
      <c r="N86" s="211" t="s">
        <v>42</v>
      </c>
      <c r="O86" s="86"/>
      <c r="P86" s="212">
        <f>O86*H86</f>
        <v>0</v>
      </c>
      <c r="Q86" s="212">
        <v>0</v>
      </c>
      <c r="R86" s="212">
        <f>Q86*H86</f>
        <v>0</v>
      </c>
      <c r="S86" s="212">
        <v>0</v>
      </c>
      <c r="T86" s="213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4" t="s">
        <v>138</v>
      </c>
      <c r="AT86" s="214" t="s">
        <v>112</v>
      </c>
      <c r="AU86" s="214" t="s">
        <v>81</v>
      </c>
      <c r="AY86" s="19" t="s">
        <v>109</v>
      </c>
      <c r="BE86" s="215">
        <f>IF(N86="základní",J86,0)</f>
        <v>0</v>
      </c>
      <c r="BF86" s="215">
        <f>IF(N86="snížená",J86,0)</f>
        <v>0</v>
      </c>
      <c r="BG86" s="215">
        <f>IF(N86="zákl. přenesená",J86,0)</f>
        <v>0</v>
      </c>
      <c r="BH86" s="215">
        <f>IF(N86="sníž. přenesená",J86,0)</f>
        <v>0</v>
      </c>
      <c r="BI86" s="215">
        <f>IF(N86="nulová",J86,0)</f>
        <v>0</v>
      </c>
      <c r="BJ86" s="19" t="s">
        <v>76</v>
      </c>
      <c r="BK86" s="215">
        <f>ROUND(I86*H86,2)</f>
        <v>0</v>
      </c>
      <c r="BL86" s="19" t="s">
        <v>138</v>
      </c>
      <c r="BM86" s="214" t="s">
        <v>156</v>
      </c>
    </row>
    <row r="87" s="2" customFormat="1">
      <c r="A87" s="40"/>
      <c r="B87" s="41"/>
      <c r="C87" s="42"/>
      <c r="D87" s="216" t="s">
        <v>118</v>
      </c>
      <c r="E87" s="42"/>
      <c r="F87" s="217" t="s">
        <v>157</v>
      </c>
      <c r="G87" s="42"/>
      <c r="H87" s="42"/>
      <c r="I87" s="218"/>
      <c r="J87" s="42"/>
      <c r="K87" s="42"/>
      <c r="L87" s="46"/>
      <c r="M87" s="219"/>
      <c r="N87" s="220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118</v>
      </c>
      <c r="AU87" s="19" t="s">
        <v>81</v>
      </c>
    </row>
    <row r="88" s="13" customFormat="1">
      <c r="A88" s="13"/>
      <c r="B88" s="221"/>
      <c r="C88" s="222"/>
      <c r="D88" s="223" t="s">
        <v>120</v>
      </c>
      <c r="E88" s="224" t="s">
        <v>19</v>
      </c>
      <c r="F88" s="225" t="s">
        <v>158</v>
      </c>
      <c r="G88" s="222"/>
      <c r="H88" s="224" t="s">
        <v>19</v>
      </c>
      <c r="I88" s="226"/>
      <c r="J88" s="222"/>
      <c r="K88" s="222"/>
      <c r="L88" s="227"/>
      <c r="M88" s="228"/>
      <c r="N88" s="229"/>
      <c r="O88" s="229"/>
      <c r="P88" s="229"/>
      <c r="Q88" s="229"/>
      <c r="R88" s="229"/>
      <c r="S88" s="229"/>
      <c r="T88" s="230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1" t="s">
        <v>120</v>
      </c>
      <c r="AU88" s="231" t="s">
        <v>81</v>
      </c>
      <c r="AV88" s="13" t="s">
        <v>76</v>
      </c>
      <c r="AW88" s="13" t="s">
        <v>32</v>
      </c>
      <c r="AX88" s="13" t="s">
        <v>71</v>
      </c>
      <c r="AY88" s="231" t="s">
        <v>109</v>
      </c>
    </row>
    <row r="89" s="13" customFormat="1">
      <c r="A89" s="13"/>
      <c r="B89" s="221"/>
      <c r="C89" s="222"/>
      <c r="D89" s="223" t="s">
        <v>120</v>
      </c>
      <c r="E89" s="224" t="s">
        <v>19</v>
      </c>
      <c r="F89" s="225" t="s">
        <v>159</v>
      </c>
      <c r="G89" s="222"/>
      <c r="H89" s="224" t="s">
        <v>19</v>
      </c>
      <c r="I89" s="226"/>
      <c r="J89" s="222"/>
      <c r="K89" s="222"/>
      <c r="L89" s="227"/>
      <c r="M89" s="228"/>
      <c r="N89" s="229"/>
      <c r="O89" s="229"/>
      <c r="P89" s="229"/>
      <c r="Q89" s="229"/>
      <c r="R89" s="229"/>
      <c r="S89" s="229"/>
      <c r="T89" s="230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1" t="s">
        <v>120</v>
      </c>
      <c r="AU89" s="231" t="s">
        <v>81</v>
      </c>
      <c r="AV89" s="13" t="s">
        <v>76</v>
      </c>
      <c r="AW89" s="13" t="s">
        <v>32</v>
      </c>
      <c r="AX89" s="13" t="s">
        <v>71</v>
      </c>
      <c r="AY89" s="231" t="s">
        <v>109</v>
      </c>
    </row>
    <row r="90" s="14" customFormat="1">
      <c r="A90" s="14"/>
      <c r="B90" s="232"/>
      <c r="C90" s="233"/>
      <c r="D90" s="223" t="s">
        <v>120</v>
      </c>
      <c r="E90" s="234" t="s">
        <v>19</v>
      </c>
      <c r="F90" s="235" t="s">
        <v>160</v>
      </c>
      <c r="G90" s="233"/>
      <c r="H90" s="236">
        <v>52.5</v>
      </c>
      <c r="I90" s="237"/>
      <c r="J90" s="233"/>
      <c r="K90" s="233"/>
      <c r="L90" s="238"/>
      <c r="M90" s="239"/>
      <c r="N90" s="240"/>
      <c r="O90" s="240"/>
      <c r="P90" s="240"/>
      <c r="Q90" s="240"/>
      <c r="R90" s="240"/>
      <c r="S90" s="240"/>
      <c r="T90" s="241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2" t="s">
        <v>120</v>
      </c>
      <c r="AU90" s="242" t="s">
        <v>81</v>
      </c>
      <c r="AV90" s="14" t="s">
        <v>81</v>
      </c>
      <c r="AW90" s="14" t="s">
        <v>32</v>
      </c>
      <c r="AX90" s="14" t="s">
        <v>71</v>
      </c>
      <c r="AY90" s="242" t="s">
        <v>109</v>
      </c>
    </row>
    <row r="91" s="13" customFormat="1">
      <c r="A91" s="13"/>
      <c r="B91" s="221"/>
      <c r="C91" s="222"/>
      <c r="D91" s="223" t="s">
        <v>120</v>
      </c>
      <c r="E91" s="224" t="s">
        <v>19</v>
      </c>
      <c r="F91" s="225" t="s">
        <v>161</v>
      </c>
      <c r="G91" s="222"/>
      <c r="H91" s="224" t="s">
        <v>19</v>
      </c>
      <c r="I91" s="226"/>
      <c r="J91" s="222"/>
      <c r="K91" s="222"/>
      <c r="L91" s="227"/>
      <c r="M91" s="228"/>
      <c r="N91" s="229"/>
      <c r="O91" s="229"/>
      <c r="P91" s="229"/>
      <c r="Q91" s="229"/>
      <c r="R91" s="229"/>
      <c r="S91" s="229"/>
      <c r="T91" s="230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1" t="s">
        <v>120</v>
      </c>
      <c r="AU91" s="231" t="s">
        <v>81</v>
      </c>
      <c r="AV91" s="13" t="s">
        <v>76</v>
      </c>
      <c r="AW91" s="13" t="s">
        <v>32</v>
      </c>
      <c r="AX91" s="13" t="s">
        <v>71</v>
      </c>
      <c r="AY91" s="231" t="s">
        <v>109</v>
      </c>
    </row>
    <row r="92" s="14" customFormat="1">
      <c r="A92" s="14"/>
      <c r="B92" s="232"/>
      <c r="C92" s="233"/>
      <c r="D92" s="223" t="s">
        <v>120</v>
      </c>
      <c r="E92" s="234" t="s">
        <v>19</v>
      </c>
      <c r="F92" s="235" t="s">
        <v>162</v>
      </c>
      <c r="G92" s="233"/>
      <c r="H92" s="236">
        <v>35</v>
      </c>
      <c r="I92" s="237"/>
      <c r="J92" s="233"/>
      <c r="K92" s="233"/>
      <c r="L92" s="238"/>
      <c r="M92" s="239"/>
      <c r="N92" s="240"/>
      <c r="O92" s="240"/>
      <c r="P92" s="240"/>
      <c r="Q92" s="240"/>
      <c r="R92" s="240"/>
      <c r="S92" s="240"/>
      <c r="T92" s="241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2" t="s">
        <v>120</v>
      </c>
      <c r="AU92" s="242" t="s">
        <v>81</v>
      </c>
      <c r="AV92" s="14" t="s">
        <v>81</v>
      </c>
      <c r="AW92" s="14" t="s">
        <v>32</v>
      </c>
      <c r="AX92" s="14" t="s">
        <v>71</v>
      </c>
      <c r="AY92" s="242" t="s">
        <v>109</v>
      </c>
    </row>
    <row r="93" s="13" customFormat="1">
      <c r="A93" s="13"/>
      <c r="B93" s="221"/>
      <c r="C93" s="222"/>
      <c r="D93" s="223" t="s">
        <v>120</v>
      </c>
      <c r="E93" s="224" t="s">
        <v>19</v>
      </c>
      <c r="F93" s="225" t="s">
        <v>163</v>
      </c>
      <c r="G93" s="222"/>
      <c r="H93" s="224" t="s">
        <v>19</v>
      </c>
      <c r="I93" s="226"/>
      <c r="J93" s="222"/>
      <c r="K93" s="222"/>
      <c r="L93" s="227"/>
      <c r="M93" s="228"/>
      <c r="N93" s="229"/>
      <c r="O93" s="229"/>
      <c r="P93" s="229"/>
      <c r="Q93" s="229"/>
      <c r="R93" s="229"/>
      <c r="S93" s="229"/>
      <c r="T93" s="230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1" t="s">
        <v>120</v>
      </c>
      <c r="AU93" s="231" t="s">
        <v>81</v>
      </c>
      <c r="AV93" s="13" t="s">
        <v>76</v>
      </c>
      <c r="AW93" s="13" t="s">
        <v>32</v>
      </c>
      <c r="AX93" s="13" t="s">
        <v>71</v>
      </c>
      <c r="AY93" s="231" t="s">
        <v>109</v>
      </c>
    </row>
    <row r="94" s="14" customFormat="1">
      <c r="A94" s="14"/>
      <c r="B94" s="232"/>
      <c r="C94" s="233"/>
      <c r="D94" s="223" t="s">
        <v>120</v>
      </c>
      <c r="E94" s="234" t="s">
        <v>19</v>
      </c>
      <c r="F94" s="235" t="s">
        <v>164</v>
      </c>
      <c r="G94" s="233"/>
      <c r="H94" s="236">
        <v>87.5</v>
      </c>
      <c r="I94" s="237"/>
      <c r="J94" s="233"/>
      <c r="K94" s="233"/>
      <c r="L94" s="238"/>
      <c r="M94" s="239"/>
      <c r="N94" s="240"/>
      <c r="O94" s="240"/>
      <c r="P94" s="240"/>
      <c r="Q94" s="240"/>
      <c r="R94" s="240"/>
      <c r="S94" s="240"/>
      <c r="T94" s="241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2" t="s">
        <v>120</v>
      </c>
      <c r="AU94" s="242" t="s">
        <v>81</v>
      </c>
      <c r="AV94" s="14" t="s">
        <v>81</v>
      </c>
      <c r="AW94" s="14" t="s">
        <v>32</v>
      </c>
      <c r="AX94" s="14" t="s">
        <v>71</v>
      </c>
      <c r="AY94" s="242" t="s">
        <v>109</v>
      </c>
    </row>
    <row r="95" s="15" customFormat="1">
      <c r="A95" s="15"/>
      <c r="B95" s="248"/>
      <c r="C95" s="249"/>
      <c r="D95" s="223" t="s">
        <v>120</v>
      </c>
      <c r="E95" s="250" t="s">
        <v>19</v>
      </c>
      <c r="F95" s="251" t="s">
        <v>165</v>
      </c>
      <c r="G95" s="249"/>
      <c r="H95" s="252">
        <v>175</v>
      </c>
      <c r="I95" s="253"/>
      <c r="J95" s="249"/>
      <c r="K95" s="249"/>
      <c r="L95" s="254"/>
      <c r="M95" s="255"/>
      <c r="N95" s="256"/>
      <c r="O95" s="256"/>
      <c r="P95" s="256"/>
      <c r="Q95" s="256"/>
      <c r="R95" s="256"/>
      <c r="S95" s="256"/>
      <c r="T95" s="257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58" t="s">
        <v>120</v>
      </c>
      <c r="AU95" s="258" t="s">
        <v>81</v>
      </c>
      <c r="AV95" s="15" t="s">
        <v>129</v>
      </c>
      <c r="AW95" s="15" t="s">
        <v>32</v>
      </c>
      <c r="AX95" s="15" t="s">
        <v>71</v>
      </c>
      <c r="AY95" s="258" t="s">
        <v>109</v>
      </c>
    </row>
    <row r="96" s="14" customFormat="1">
      <c r="A96" s="14"/>
      <c r="B96" s="232"/>
      <c r="C96" s="233"/>
      <c r="D96" s="223" t="s">
        <v>120</v>
      </c>
      <c r="E96" s="234" t="s">
        <v>19</v>
      </c>
      <c r="F96" s="235" t="s">
        <v>166</v>
      </c>
      <c r="G96" s="233"/>
      <c r="H96" s="236">
        <v>0.017999999999999999</v>
      </c>
      <c r="I96" s="237"/>
      <c r="J96" s="233"/>
      <c r="K96" s="233"/>
      <c r="L96" s="238"/>
      <c r="M96" s="239"/>
      <c r="N96" s="240"/>
      <c r="O96" s="240"/>
      <c r="P96" s="240"/>
      <c r="Q96" s="240"/>
      <c r="R96" s="240"/>
      <c r="S96" s="240"/>
      <c r="T96" s="241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2" t="s">
        <v>120</v>
      </c>
      <c r="AU96" s="242" t="s">
        <v>81</v>
      </c>
      <c r="AV96" s="14" t="s">
        <v>81</v>
      </c>
      <c r="AW96" s="14" t="s">
        <v>32</v>
      </c>
      <c r="AX96" s="14" t="s">
        <v>76</v>
      </c>
      <c r="AY96" s="242" t="s">
        <v>109</v>
      </c>
    </row>
    <row r="97" s="2" customFormat="1" ht="62.7" customHeight="1">
      <c r="A97" s="40"/>
      <c r="B97" s="41"/>
      <c r="C97" s="203" t="s">
        <v>81</v>
      </c>
      <c r="D97" s="203" t="s">
        <v>112</v>
      </c>
      <c r="E97" s="204" t="s">
        <v>167</v>
      </c>
      <c r="F97" s="205" t="s">
        <v>168</v>
      </c>
      <c r="G97" s="206" t="s">
        <v>169</v>
      </c>
      <c r="H97" s="207">
        <v>37.280999999999999</v>
      </c>
      <c r="I97" s="208"/>
      <c r="J97" s="209">
        <f>ROUND(I97*H97,2)</f>
        <v>0</v>
      </c>
      <c r="K97" s="205" t="s">
        <v>115</v>
      </c>
      <c r="L97" s="46"/>
      <c r="M97" s="210" t="s">
        <v>19</v>
      </c>
      <c r="N97" s="211" t="s">
        <v>42</v>
      </c>
      <c r="O97" s="86"/>
      <c r="P97" s="212">
        <f>O97*H97</f>
        <v>0</v>
      </c>
      <c r="Q97" s="212">
        <v>0</v>
      </c>
      <c r="R97" s="212">
        <f>Q97*H97</f>
        <v>0</v>
      </c>
      <c r="S97" s="212">
        <v>0</v>
      </c>
      <c r="T97" s="213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4" t="s">
        <v>138</v>
      </c>
      <c r="AT97" s="214" t="s">
        <v>112</v>
      </c>
      <c r="AU97" s="214" t="s">
        <v>81</v>
      </c>
      <c r="AY97" s="19" t="s">
        <v>109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19" t="s">
        <v>76</v>
      </c>
      <c r="BK97" s="215">
        <f>ROUND(I97*H97,2)</f>
        <v>0</v>
      </c>
      <c r="BL97" s="19" t="s">
        <v>138</v>
      </c>
      <c r="BM97" s="214" t="s">
        <v>170</v>
      </c>
    </row>
    <row r="98" s="2" customFormat="1">
      <c r="A98" s="40"/>
      <c r="B98" s="41"/>
      <c r="C98" s="42"/>
      <c r="D98" s="216" t="s">
        <v>118</v>
      </c>
      <c r="E98" s="42"/>
      <c r="F98" s="217" t="s">
        <v>171</v>
      </c>
      <c r="G98" s="42"/>
      <c r="H98" s="42"/>
      <c r="I98" s="218"/>
      <c r="J98" s="42"/>
      <c r="K98" s="42"/>
      <c r="L98" s="46"/>
      <c r="M98" s="219"/>
      <c r="N98" s="220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118</v>
      </c>
      <c r="AU98" s="19" t="s">
        <v>81</v>
      </c>
    </row>
    <row r="99" s="13" customFormat="1">
      <c r="A99" s="13"/>
      <c r="B99" s="221"/>
      <c r="C99" s="222"/>
      <c r="D99" s="223" t="s">
        <v>120</v>
      </c>
      <c r="E99" s="224" t="s">
        <v>19</v>
      </c>
      <c r="F99" s="225" t="s">
        <v>172</v>
      </c>
      <c r="G99" s="222"/>
      <c r="H99" s="224" t="s">
        <v>19</v>
      </c>
      <c r="I99" s="226"/>
      <c r="J99" s="222"/>
      <c r="K99" s="222"/>
      <c r="L99" s="227"/>
      <c r="M99" s="228"/>
      <c r="N99" s="229"/>
      <c r="O99" s="229"/>
      <c r="P99" s="229"/>
      <c r="Q99" s="229"/>
      <c r="R99" s="229"/>
      <c r="S99" s="229"/>
      <c r="T99" s="230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1" t="s">
        <v>120</v>
      </c>
      <c r="AU99" s="231" t="s">
        <v>81</v>
      </c>
      <c r="AV99" s="13" t="s">
        <v>76</v>
      </c>
      <c r="AW99" s="13" t="s">
        <v>32</v>
      </c>
      <c r="AX99" s="13" t="s">
        <v>71</v>
      </c>
      <c r="AY99" s="231" t="s">
        <v>109</v>
      </c>
    </row>
    <row r="100" s="14" customFormat="1">
      <c r="A100" s="14"/>
      <c r="B100" s="232"/>
      <c r="C100" s="233"/>
      <c r="D100" s="223" t="s">
        <v>120</v>
      </c>
      <c r="E100" s="234" t="s">
        <v>19</v>
      </c>
      <c r="F100" s="235" t="s">
        <v>173</v>
      </c>
      <c r="G100" s="233"/>
      <c r="H100" s="236">
        <v>12.648</v>
      </c>
      <c r="I100" s="237"/>
      <c r="J100" s="233"/>
      <c r="K100" s="233"/>
      <c r="L100" s="238"/>
      <c r="M100" s="239"/>
      <c r="N100" s="240"/>
      <c r="O100" s="240"/>
      <c r="P100" s="240"/>
      <c r="Q100" s="240"/>
      <c r="R100" s="240"/>
      <c r="S100" s="240"/>
      <c r="T100" s="24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2" t="s">
        <v>120</v>
      </c>
      <c r="AU100" s="242" t="s">
        <v>81</v>
      </c>
      <c r="AV100" s="14" t="s">
        <v>81</v>
      </c>
      <c r="AW100" s="14" t="s">
        <v>32</v>
      </c>
      <c r="AX100" s="14" t="s">
        <v>71</v>
      </c>
      <c r="AY100" s="242" t="s">
        <v>109</v>
      </c>
    </row>
    <row r="101" s="13" customFormat="1">
      <c r="A101" s="13"/>
      <c r="B101" s="221"/>
      <c r="C101" s="222"/>
      <c r="D101" s="223" t="s">
        <v>120</v>
      </c>
      <c r="E101" s="224" t="s">
        <v>19</v>
      </c>
      <c r="F101" s="225" t="s">
        <v>174</v>
      </c>
      <c r="G101" s="222"/>
      <c r="H101" s="224" t="s">
        <v>19</v>
      </c>
      <c r="I101" s="226"/>
      <c r="J101" s="222"/>
      <c r="K101" s="222"/>
      <c r="L101" s="227"/>
      <c r="M101" s="228"/>
      <c r="N101" s="229"/>
      <c r="O101" s="229"/>
      <c r="P101" s="229"/>
      <c r="Q101" s="229"/>
      <c r="R101" s="229"/>
      <c r="S101" s="229"/>
      <c r="T101" s="230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1" t="s">
        <v>120</v>
      </c>
      <c r="AU101" s="231" t="s">
        <v>81</v>
      </c>
      <c r="AV101" s="13" t="s">
        <v>76</v>
      </c>
      <c r="AW101" s="13" t="s">
        <v>32</v>
      </c>
      <c r="AX101" s="13" t="s">
        <v>71</v>
      </c>
      <c r="AY101" s="231" t="s">
        <v>109</v>
      </c>
    </row>
    <row r="102" s="14" customFormat="1">
      <c r="A102" s="14"/>
      <c r="B102" s="232"/>
      <c r="C102" s="233"/>
      <c r="D102" s="223" t="s">
        <v>120</v>
      </c>
      <c r="E102" s="234" t="s">
        <v>19</v>
      </c>
      <c r="F102" s="235" t="s">
        <v>175</v>
      </c>
      <c r="G102" s="233"/>
      <c r="H102" s="236">
        <v>24.632999999999999</v>
      </c>
      <c r="I102" s="237"/>
      <c r="J102" s="233"/>
      <c r="K102" s="233"/>
      <c r="L102" s="238"/>
      <c r="M102" s="239"/>
      <c r="N102" s="240"/>
      <c r="O102" s="240"/>
      <c r="P102" s="240"/>
      <c r="Q102" s="240"/>
      <c r="R102" s="240"/>
      <c r="S102" s="240"/>
      <c r="T102" s="241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2" t="s">
        <v>120</v>
      </c>
      <c r="AU102" s="242" t="s">
        <v>81</v>
      </c>
      <c r="AV102" s="14" t="s">
        <v>81</v>
      </c>
      <c r="AW102" s="14" t="s">
        <v>32</v>
      </c>
      <c r="AX102" s="14" t="s">
        <v>71</v>
      </c>
      <c r="AY102" s="242" t="s">
        <v>109</v>
      </c>
    </row>
    <row r="103" s="16" customFormat="1">
      <c r="A103" s="16"/>
      <c r="B103" s="259"/>
      <c r="C103" s="260"/>
      <c r="D103" s="223" t="s">
        <v>120</v>
      </c>
      <c r="E103" s="261" t="s">
        <v>19</v>
      </c>
      <c r="F103" s="262" t="s">
        <v>176</v>
      </c>
      <c r="G103" s="260"/>
      <c r="H103" s="263">
        <v>37.280999999999999</v>
      </c>
      <c r="I103" s="264"/>
      <c r="J103" s="260"/>
      <c r="K103" s="260"/>
      <c r="L103" s="265"/>
      <c r="M103" s="266"/>
      <c r="N103" s="267"/>
      <c r="O103" s="267"/>
      <c r="P103" s="267"/>
      <c r="Q103" s="267"/>
      <c r="R103" s="267"/>
      <c r="S103" s="267"/>
      <c r="T103" s="268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T103" s="269" t="s">
        <v>120</v>
      </c>
      <c r="AU103" s="269" t="s">
        <v>81</v>
      </c>
      <c r="AV103" s="16" t="s">
        <v>138</v>
      </c>
      <c r="AW103" s="16" t="s">
        <v>32</v>
      </c>
      <c r="AX103" s="16" t="s">
        <v>76</v>
      </c>
      <c r="AY103" s="269" t="s">
        <v>109</v>
      </c>
    </row>
    <row r="104" s="2" customFormat="1" ht="55.5" customHeight="1">
      <c r="A104" s="40"/>
      <c r="B104" s="41"/>
      <c r="C104" s="203" t="s">
        <v>129</v>
      </c>
      <c r="D104" s="203" t="s">
        <v>112</v>
      </c>
      <c r="E104" s="204" t="s">
        <v>177</v>
      </c>
      <c r="F104" s="205" t="s">
        <v>178</v>
      </c>
      <c r="G104" s="206" t="s">
        <v>169</v>
      </c>
      <c r="H104" s="207">
        <v>18.640999999999998</v>
      </c>
      <c r="I104" s="208"/>
      <c r="J104" s="209">
        <f>ROUND(I104*H104,2)</f>
        <v>0</v>
      </c>
      <c r="K104" s="205" t="s">
        <v>115</v>
      </c>
      <c r="L104" s="46"/>
      <c r="M104" s="210" t="s">
        <v>19</v>
      </c>
      <c r="N104" s="211" t="s">
        <v>42</v>
      </c>
      <c r="O104" s="86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4" t="s">
        <v>138</v>
      </c>
      <c r="AT104" s="214" t="s">
        <v>112</v>
      </c>
      <c r="AU104" s="214" t="s">
        <v>81</v>
      </c>
      <c r="AY104" s="19" t="s">
        <v>109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9" t="s">
        <v>76</v>
      </c>
      <c r="BK104" s="215">
        <f>ROUND(I104*H104,2)</f>
        <v>0</v>
      </c>
      <c r="BL104" s="19" t="s">
        <v>138</v>
      </c>
      <c r="BM104" s="214" t="s">
        <v>179</v>
      </c>
    </row>
    <row r="105" s="2" customFormat="1">
      <c r="A105" s="40"/>
      <c r="B105" s="41"/>
      <c r="C105" s="42"/>
      <c r="D105" s="216" t="s">
        <v>118</v>
      </c>
      <c r="E105" s="42"/>
      <c r="F105" s="217" t="s">
        <v>180</v>
      </c>
      <c r="G105" s="42"/>
      <c r="H105" s="42"/>
      <c r="I105" s="218"/>
      <c r="J105" s="42"/>
      <c r="K105" s="42"/>
      <c r="L105" s="46"/>
      <c r="M105" s="219"/>
      <c r="N105" s="220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118</v>
      </c>
      <c r="AU105" s="19" t="s">
        <v>81</v>
      </c>
    </row>
    <row r="106" s="13" customFormat="1">
      <c r="A106" s="13"/>
      <c r="B106" s="221"/>
      <c r="C106" s="222"/>
      <c r="D106" s="223" t="s">
        <v>120</v>
      </c>
      <c r="E106" s="224" t="s">
        <v>19</v>
      </c>
      <c r="F106" s="225" t="s">
        <v>181</v>
      </c>
      <c r="G106" s="222"/>
      <c r="H106" s="224" t="s">
        <v>19</v>
      </c>
      <c r="I106" s="226"/>
      <c r="J106" s="222"/>
      <c r="K106" s="222"/>
      <c r="L106" s="227"/>
      <c r="M106" s="228"/>
      <c r="N106" s="229"/>
      <c r="O106" s="229"/>
      <c r="P106" s="229"/>
      <c r="Q106" s="229"/>
      <c r="R106" s="229"/>
      <c r="S106" s="229"/>
      <c r="T106" s="230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1" t="s">
        <v>120</v>
      </c>
      <c r="AU106" s="231" t="s">
        <v>81</v>
      </c>
      <c r="AV106" s="13" t="s">
        <v>76</v>
      </c>
      <c r="AW106" s="13" t="s">
        <v>32</v>
      </c>
      <c r="AX106" s="13" t="s">
        <v>71</v>
      </c>
      <c r="AY106" s="231" t="s">
        <v>109</v>
      </c>
    </row>
    <row r="107" s="13" customFormat="1">
      <c r="A107" s="13"/>
      <c r="B107" s="221"/>
      <c r="C107" s="222"/>
      <c r="D107" s="223" t="s">
        <v>120</v>
      </c>
      <c r="E107" s="224" t="s">
        <v>19</v>
      </c>
      <c r="F107" s="225" t="s">
        <v>172</v>
      </c>
      <c r="G107" s="222"/>
      <c r="H107" s="224" t="s">
        <v>19</v>
      </c>
      <c r="I107" s="226"/>
      <c r="J107" s="222"/>
      <c r="K107" s="222"/>
      <c r="L107" s="227"/>
      <c r="M107" s="228"/>
      <c r="N107" s="229"/>
      <c r="O107" s="229"/>
      <c r="P107" s="229"/>
      <c r="Q107" s="229"/>
      <c r="R107" s="229"/>
      <c r="S107" s="229"/>
      <c r="T107" s="23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1" t="s">
        <v>120</v>
      </c>
      <c r="AU107" s="231" t="s">
        <v>81</v>
      </c>
      <c r="AV107" s="13" t="s">
        <v>76</v>
      </c>
      <c r="AW107" s="13" t="s">
        <v>32</v>
      </c>
      <c r="AX107" s="13" t="s">
        <v>71</v>
      </c>
      <c r="AY107" s="231" t="s">
        <v>109</v>
      </c>
    </row>
    <row r="108" s="14" customFormat="1">
      <c r="A108" s="14"/>
      <c r="B108" s="232"/>
      <c r="C108" s="233"/>
      <c r="D108" s="223" t="s">
        <v>120</v>
      </c>
      <c r="E108" s="234" t="s">
        <v>19</v>
      </c>
      <c r="F108" s="235" t="s">
        <v>182</v>
      </c>
      <c r="G108" s="233"/>
      <c r="H108" s="236">
        <v>6.3239999999999998</v>
      </c>
      <c r="I108" s="237"/>
      <c r="J108" s="233"/>
      <c r="K108" s="233"/>
      <c r="L108" s="238"/>
      <c r="M108" s="239"/>
      <c r="N108" s="240"/>
      <c r="O108" s="240"/>
      <c r="P108" s="240"/>
      <c r="Q108" s="240"/>
      <c r="R108" s="240"/>
      <c r="S108" s="240"/>
      <c r="T108" s="24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2" t="s">
        <v>120</v>
      </c>
      <c r="AU108" s="242" t="s">
        <v>81</v>
      </c>
      <c r="AV108" s="14" t="s">
        <v>81</v>
      </c>
      <c r="AW108" s="14" t="s">
        <v>32</v>
      </c>
      <c r="AX108" s="14" t="s">
        <v>71</v>
      </c>
      <c r="AY108" s="242" t="s">
        <v>109</v>
      </c>
    </row>
    <row r="109" s="13" customFormat="1">
      <c r="A109" s="13"/>
      <c r="B109" s="221"/>
      <c r="C109" s="222"/>
      <c r="D109" s="223" t="s">
        <v>120</v>
      </c>
      <c r="E109" s="224" t="s">
        <v>19</v>
      </c>
      <c r="F109" s="225" t="s">
        <v>174</v>
      </c>
      <c r="G109" s="222"/>
      <c r="H109" s="224" t="s">
        <v>19</v>
      </c>
      <c r="I109" s="226"/>
      <c r="J109" s="222"/>
      <c r="K109" s="222"/>
      <c r="L109" s="227"/>
      <c r="M109" s="228"/>
      <c r="N109" s="229"/>
      <c r="O109" s="229"/>
      <c r="P109" s="229"/>
      <c r="Q109" s="229"/>
      <c r="R109" s="229"/>
      <c r="S109" s="229"/>
      <c r="T109" s="230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1" t="s">
        <v>120</v>
      </c>
      <c r="AU109" s="231" t="s">
        <v>81</v>
      </c>
      <c r="AV109" s="13" t="s">
        <v>76</v>
      </c>
      <c r="AW109" s="13" t="s">
        <v>32</v>
      </c>
      <c r="AX109" s="13" t="s">
        <v>71</v>
      </c>
      <c r="AY109" s="231" t="s">
        <v>109</v>
      </c>
    </row>
    <row r="110" s="14" customFormat="1">
      <c r="A110" s="14"/>
      <c r="B110" s="232"/>
      <c r="C110" s="233"/>
      <c r="D110" s="223" t="s">
        <v>120</v>
      </c>
      <c r="E110" s="234" t="s">
        <v>19</v>
      </c>
      <c r="F110" s="235" t="s">
        <v>183</v>
      </c>
      <c r="G110" s="233"/>
      <c r="H110" s="236">
        <v>12.317</v>
      </c>
      <c r="I110" s="237"/>
      <c r="J110" s="233"/>
      <c r="K110" s="233"/>
      <c r="L110" s="238"/>
      <c r="M110" s="239"/>
      <c r="N110" s="240"/>
      <c r="O110" s="240"/>
      <c r="P110" s="240"/>
      <c r="Q110" s="240"/>
      <c r="R110" s="240"/>
      <c r="S110" s="240"/>
      <c r="T110" s="241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2" t="s">
        <v>120</v>
      </c>
      <c r="AU110" s="242" t="s">
        <v>81</v>
      </c>
      <c r="AV110" s="14" t="s">
        <v>81</v>
      </c>
      <c r="AW110" s="14" t="s">
        <v>32</v>
      </c>
      <c r="AX110" s="14" t="s">
        <v>71</v>
      </c>
      <c r="AY110" s="242" t="s">
        <v>109</v>
      </c>
    </row>
    <row r="111" s="16" customFormat="1">
      <c r="A111" s="16"/>
      <c r="B111" s="259"/>
      <c r="C111" s="260"/>
      <c r="D111" s="223" t="s">
        <v>120</v>
      </c>
      <c r="E111" s="261" t="s">
        <v>19</v>
      </c>
      <c r="F111" s="262" t="s">
        <v>176</v>
      </c>
      <c r="G111" s="260"/>
      <c r="H111" s="263">
        <v>18.640999999999998</v>
      </c>
      <c r="I111" s="264"/>
      <c r="J111" s="260"/>
      <c r="K111" s="260"/>
      <c r="L111" s="265"/>
      <c r="M111" s="266"/>
      <c r="N111" s="267"/>
      <c r="O111" s="267"/>
      <c r="P111" s="267"/>
      <c r="Q111" s="267"/>
      <c r="R111" s="267"/>
      <c r="S111" s="267"/>
      <c r="T111" s="268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T111" s="269" t="s">
        <v>120</v>
      </c>
      <c r="AU111" s="269" t="s">
        <v>81</v>
      </c>
      <c r="AV111" s="16" t="s">
        <v>138</v>
      </c>
      <c r="AW111" s="16" t="s">
        <v>32</v>
      </c>
      <c r="AX111" s="16" t="s">
        <v>76</v>
      </c>
      <c r="AY111" s="269" t="s">
        <v>109</v>
      </c>
    </row>
    <row r="112" s="2" customFormat="1" ht="62.7" customHeight="1">
      <c r="A112" s="40"/>
      <c r="B112" s="41"/>
      <c r="C112" s="203" t="s">
        <v>138</v>
      </c>
      <c r="D112" s="203" t="s">
        <v>112</v>
      </c>
      <c r="E112" s="204" t="s">
        <v>184</v>
      </c>
      <c r="F112" s="205" t="s">
        <v>185</v>
      </c>
      <c r="G112" s="206" t="s">
        <v>169</v>
      </c>
      <c r="H112" s="207">
        <v>18.640999999999998</v>
      </c>
      <c r="I112" s="208"/>
      <c r="J112" s="209">
        <f>ROUND(I112*H112,2)</f>
        <v>0</v>
      </c>
      <c r="K112" s="205" t="s">
        <v>115</v>
      </c>
      <c r="L112" s="46"/>
      <c r="M112" s="210" t="s">
        <v>19</v>
      </c>
      <c r="N112" s="211" t="s">
        <v>42</v>
      </c>
      <c r="O112" s="86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3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4" t="s">
        <v>138</v>
      </c>
      <c r="AT112" s="214" t="s">
        <v>112</v>
      </c>
      <c r="AU112" s="214" t="s">
        <v>81</v>
      </c>
      <c r="AY112" s="19" t="s">
        <v>109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19" t="s">
        <v>76</v>
      </c>
      <c r="BK112" s="215">
        <f>ROUND(I112*H112,2)</f>
        <v>0</v>
      </c>
      <c r="BL112" s="19" t="s">
        <v>138</v>
      </c>
      <c r="BM112" s="214" t="s">
        <v>186</v>
      </c>
    </row>
    <row r="113" s="2" customFormat="1">
      <c r="A113" s="40"/>
      <c r="B113" s="41"/>
      <c r="C113" s="42"/>
      <c r="D113" s="216" t="s">
        <v>118</v>
      </c>
      <c r="E113" s="42"/>
      <c r="F113" s="217" t="s">
        <v>187</v>
      </c>
      <c r="G113" s="42"/>
      <c r="H113" s="42"/>
      <c r="I113" s="218"/>
      <c r="J113" s="42"/>
      <c r="K113" s="42"/>
      <c r="L113" s="46"/>
      <c r="M113" s="219"/>
      <c r="N113" s="220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118</v>
      </c>
      <c r="AU113" s="19" t="s">
        <v>81</v>
      </c>
    </row>
    <row r="114" s="13" customFormat="1">
      <c r="A114" s="13"/>
      <c r="B114" s="221"/>
      <c r="C114" s="222"/>
      <c r="D114" s="223" t="s">
        <v>120</v>
      </c>
      <c r="E114" s="224" t="s">
        <v>19</v>
      </c>
      <c r="F114" s="225" t="s">
        <v>181</v>
      </c>
      <c r="G114" s="222"/>
      <c r="H114" s="224" t="s">
        <v>19</v>
      </c>
      <c r="I114" s="226"/>
      <c r="J114" s="222"/>
      <c r="K114" s="222"/>
      <c r="L114" s="227"/>
      <c r="M114" s="228"/>
      <c r="N114" s="229"/>
      <c r="O114" s="229"/>
      <c r="P114" s="229"/>
      <c r="Q114" s="229"/>
      <c r="R114" s="229"/>
      <c r="S114" s="229"/>
      <c r="T114" s="230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1" t="s">
        <v>120</v>
      </c>
      <c r="AU114" s="231" t="s">
        <v>81</v>
      </c>
      <c r="AV114" s="13" t="s">
        <v>76</v>
      </c>
      <c r="AW114" s="13" t="s">
        <v>32</v>
      </c>
      <c r="AX114" s="13" t="s">
        <v>71</v>
      </c>
      <c r="AY114" s="231" t="s">
        <v>109</v>
      </c>
    </row>
    <row r="115" s="13" customFormat="1">
      <c r="A115" s="13"/>
      <c r="B115" s="221"/>
      <c r="C115" s="222"/>
      <c r="D115" s="223" t="s">
        <v>120</v>
      </c>
      <c r="E115" s="224" t="s">
        <v>19</v>
      </c>
      <c r="F115" s="225" t="s">
        <v>172</v>
      </c>
      <c r="G115" s="222"/>
      <c r="H115" s="224" t="s">
        <v>19</v>
      </c>
      <c r="I115" s="226"/>
      <c r="J115" s="222"/>
      <c r="K115" s="222"/>
      <c r="L115" s="227"/>
      <c r="M115" s="228"/>
      <c r="N115" s="229"/>
      <c r="O115" s="229"/>
      <c r="P115" s="229"/>
      <c r="Q115" s="229"/>
      <c r="R115" s="229"/>
      <c r="S115" s="229"/>
      <c r="T115" s="230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1" t="s">
        <v>120</v>
      </c>
      <c r="AU115" s="231" t="s">
        <v>81</v>
      </c>
      <c r="AV115" s="13" t="s">
        <v>76</v>
      </c>
      <c r="AW115" s="13" t="s">
        <v>32</v>
      </c>
      <c r="AX115" s="13" t="s">
        <v>71</v>
      </c>
      <c r="AY115" s="231" t="s">
        <v>109</v>
      </c>
    </row>
    <row r="116" s="14" customFormat="1">
      <c r="A116" s="14"/>
      <c r="B116" s="232"/>
      <c r="C116" s="233"/>
      <c r="D116" s="223" t="s">
        <v>120</v>
      </c>
      <c r="E116" s="234" t="s">
        <v>19</v>
      </c>
      <c r="F116" s="235" t="s">
        <v>182</v>
      </c>
      <c r="G116" s="233"/>
      <c r="H116" s="236">
        <v>6.3239999999999998</v>
      </c>
      <c r="I116" s="237"/>
      <c r="J116" s="233"/>
      <c r="K116" s="233"/>
      <c r="L116" s="238"/>
      <c r="M116" s="239"/>
      <c r="N116" s="240"/>
      <c r="O116" s="240"/>
      <c r="P116" s="240"/>
      <c r="Q116" s="240"/>
      <c r="R116" s="240"/>
      <c r="S116" s="240"/>
      <c r="T116" s="241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2" t="s">
        <v>120</v>
      </c>
      <c r="AU116" s="242" t="s">
        <v>81</v>
      </c>
      <c r="AV116" s="14" t="s">
        <v>81</v>
      </c>
      <c r="AW116" s="14" t="s">
        <v>32</v>
      </c>
      <c r="AX116" s="14" t="s">
        <v>71</v>
      </c>
      <c r="AY116" s="242" t="s">
        <v>109</v>
      </c>
    </row>
    <row r="117" s="13" customFormat="1">
      <c r="A117" s="13"/>
      <c r="B117" s="221"/>
      <c r="C117" s="222"/>
      <c r="D117" s="223" t="s">
        <v>120</v>
      </c>
      <c r="E117" s="224" t="s">
        <v>19</v>
      </c>
      <c r="F117" s="225" t="s">
        <v>174</v>
      </c>
      <c r="G117" s="222"/>
      <c r="H117" s="224" t="s">
        <v>19</v>
      </c>
      <c r="I117" s="226"/>
      <c r="J117" s="222"/>
      <c r="K117" s="222"/>
      <c r="L117" s="227"/>
      <c r="M117" s="228"/>
      <c r="N117" s="229"/>
      <c r="O117" s="229"/>
      <c r="P117" s="229"/>
      <c r="Q117" s="229"/>
      <c r="R117" s="229"/>
      <c r="S117" s="229"/>
      <c r="T117" s="23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1" t="s">
        <v>120</v>
      </c>
      <c r="AU117" s="231" t="s">
        <v>81</v>
      </c>
      <c r="AV117" s="13" t="s">
        <v>76</v>
      </c>
      <c r="AW117" s="13" t="s">
        <v>32</v>
      </c>
      <c r="AX117" s="13" t="s">
        <v>71</v>
      </c>
      <c r="AY117" s="231" t="s">
        <v>109</v>
      </c>
    </row>
    <row r="118" s="14" customFormat="1">
      <c r="A118" s="14"/>
      <c r="B118" s="232"/>
      <c r="C118" s="233"/>
      <c r="D118" s="223" t="s">
        <v>120</v>
      </c>
      <c r="E118" s="234" t="s">
        <v>19</v>
      </c>
      <c r="F118" s="235" t="s">
        <v>183</v>
      </c>
      <c r="G118" s="233"/>
      <c r="H118" s="236">
        <v>12.317</v>
      </c>
      <c r="I118" s="237"/>
      <c r="J118" s="233"/>
      <c r="K118" s="233"/>
      <c r="L118" s="238"/>
      <c r="M118" s="239"/>
      <c r="N118" s="240"/>
      <c r="O118" s="240"/>
      <c r="P118" s="240"/>
      <c r="Q118" s="240"/>
      <c r="R118" s="240"/>
      <c r="S118" s="240"/>
      <c r="T118" s="241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2" t="s">
        <v>120</v>
      </c>
      <c r="AU118" s="242" t="s">
        <v>81</v>
      </c>
      <c r="AV118" s="14" t="s">
        <v>81</v>
      </c>
      <c r="AW118" s="14" t="s">
        <v>32</v>
      </c>
      <c r="AX118" s="14" t="s">
        <v>71</v>
      </c>
      <c r="AY118" s="242" t="s">
        <v>109</v>
      </c>
    </row>
    <row r="119" s="16" customFormat="1">
      <c r="A119" s="16"/>
      <c r="B119" s="259"/>
      <c r="C119" s="260"/>
      <c r="D119" s="223" t="s">
        <v>120</v>
      </c>
      <c r="E119" s="261" t="s">
        <v>19</v>
      </c>
      <c r="F119" s="262" t="s">
        <v>176</v>
      </c>
      <c r="G119" s="260"/>
      <c r="H119" s="263">
        <v>18.640999999999998</v>
      </c>
      <c r="I119" s="264"/>
      <c r="J119" s="260"/>
      <c r="K119" s="260"/>
      <c r="L119" s="265"/>
      <c r="M119" s="266"/>
      <c r="N119" s="267"/>
      <c r="O119" s="267"/>
      <c r="P119" s="267"/>
      <c r="Q119" s="267"/>
      <c r="R119" s="267"/>
      <c r="S119" s="267"/>
      <c r="T119" s="268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T119" s="269" t="s">
        <v>120</v>
      </c>
      <c r="AU119" s="269" t="s">
        <v>81</v>
      </c>
      <c r="AV119" s="16" t="s">
        <v>138</v>
      </c>
      <c r="AW119" s="16" t="s">
        <v>32</v>
      </c>
      <c r="AX119" s="16" t="s">
        <v>76</v>
      </c>
      <c r="AY119" s="269" t="s">
        <v>109</v>
      </c>
    </row>
    <row r="120" s="2" customFormat="1" ht="62.7" customHeight="1">
      <c r="A120" s="40"/>
      <c r="B120" s="41"/>
      <c r="C120" s="203" t="s">
        <v>108</v>
      </c>
      <c r="D120" s="203" t="s">
        <v>112</v>
      </c>
      <c r="E120" s="204" t="s">
        <v>188</v>
      </c>
      <c r="F120" s="205" t="s">
        <v>189</v>
      </c>
      <c r="G120" s="206" t="s">
        <v>169</v>
      </c>
      <c r="H120" s="207">
        <v>37.280999999999999</v>
      </c>
      <c r="I120" s="208"/>
      <c r="J120" s="209">
        <f>ROUND(I120*H120,2)</f>
        <v>0</v>
      </c>
      <c r="K120" s="205" t="s">
        <v>115</v>
      </c>
      <c r="L120" s="46"/>
      <c r="M120" s="210" t="s">
        <v>19</v>
      </c>
      <c r="N120" s="211" t="s">
        <v>42</v>
      </c>
      <c r="O120" s="86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3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4" t="s">
        <v>138</v>
      </c>
      <c r="AT120" s="214" t="s">
        <v>112</v>
      </c>
      <c r="AU120" s="214" t="s">
        <v>81</v>
      </c>
      <c r="AY120" s="19" t="s">
        <v>109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9" t="s">
        <v>76</v>
      </c>
      <c r="BK120" s="215">
        <f>ROUND(I120*H120,2)</f>
        <v>0</v>
      </c>
      <c r="BL120" s="19" t="s">
        <v>138</v>
      </c>
      <c r="BM120" s="214" t="s">
        <v>190</v>
      </c>
    </row>
    <row r="121" s="2" customFormat="1">
      <c r="A121" s="40"/>
      <c r="B121" s="41"/>
      <c r="C121" s="42"/>
      <c r="D121" s="216" t="s">
        <v>118</v>
      </c>
      <c r="E121" s="42"/>
      <c r="F121" s="217" t="s">
        <v>191</v>
      </c>
      <c r="G121" s="42"/>
      <c r="H121" s="42"/>
      <c r="I121" s="218"/>
      <c r="J121" s="42"/>
      <c r="K121" s="42"/>
      <c r="L121" s="46"/>
      <c r="M121" s="219"/>
      <c r="N121" s="220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118</v>
      </c>
      <c r="AU121" s="19" t="s">
        <v>81</v>
      </c>
    </row>
    <row r="122" s="13" customFormat="1">
      <c r="A122" s="13"/>
      <c r="B122" s="221"/>
      <c r="C122" s="222"/>
      <c r="D122" s="223" t="s">
        <v>120</v>
      </c>
      <c r="E122" s="224" t="s">
        <v>19</v>
      </c>
      <c r="F122" s="225" t="s">
        <v>192</v>
      </c>
      <c r="G122" s="222"/>
      <c r="H122" s="224" t="s">
        <v>19</v>
      </c>
      <c r="I122" s="226"/>
      <c r="J122" s="222"/>
      <c r="K122" s="222"/>
      <c r="L122" s="227"/>
      <c r="M122" s="228"/>
      <c r="N122" s="229"/>
      <c r="O122" s="229"/>
      <c r="P122" s="229"/>
      <c r="Q122" s="229"/>
      <c r="R122" s="229"/>
      <c r="S122" s="229"/>
      <c r="T122" s="230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1" t="s">
        <v>120</v>
      </c>
      <c r="AU122" s="231" t="s">
        <v>81</v>
      </c>
      <c r="AV122" s="13" t="s">
        <v>76</v>
      </c>
      <c r="AW122" s="13" t="s">
        <v>32</v>
      </c>
      <c r="AX122" s="13" t="s">
        <v>71</v>
      </c>
      <c r="AY122" s="231" t="s">
        <v>109</v>
      </c>
    </row>
    <row r="123" s="13" customFormat="1">
      <c r="A123" s="13"/>
      <c r="B123" s="221"/>
      <c r="C123" s="222"/>
      <c r="D123" s="223" t="s">
        <v>120</v>
      </c>
      <c r="E123" s="224" t="s">
        <v>19</v>
      </c>
      <c r="F123" s="225" t="s">
        <v>172</v>
      </c>
      <c r="G123" s="222"/>
      <c r="H123" s="224" t="s">
        <v>19</v>
      </c>
      <c r="I123" s="226"/>
      <c r="J123" s="222"/>
      <c r="K123" s="222"/>
      <c r="L123" s="227"/>
      <c r="M123" s="228"/>
      <c r="N123" s="229"/>
      <c r="O123" s="229"/>
      <c r="P123" s="229"/>
      <c r="Q123" s="229"/>
      <c r="R123" s="229"/>
      <c r="S123" s="229"/>
      <c r="T123" s="23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1" t="s">
        <v>120</v>
      </c>
      <c r="AU123" s="231" t="s">
        <v>81</v>
      </c>
      <c r="AV123" s="13" t="s">
        <v>76</v>
      </c>
      <c r="AW123" s="13" t="s">
        <v>32</v>
      </c>
      <c r="AX123" s="13" t="s">
        <v>71</v>
      </c>
      <c r="AY123" s="231" t="s">
        <v>109</v>
      </c>
    </row>
    <row r="124" s="14" customFormat="1">
      <c r="A124" s="14"/>
      <c r="B124" s="232"/>
      <c r="C124" s="233"/>
      <c r="D124" s="223" t="s">
        <v>120</v>
      </c>
      <c r="E124" s="234" t="s">
        <v>19</v>
      </c>
      <c r="F124" s="235" t="s">
        <v>173</v>
      </c>
      <c r="G124" s="233"/>
      <c r="H124" s="236">
        <v>12.648</v>
      </c>
      <c r="I124" s="237"/>
      <c r="J124" s="233"/>
      <c r="K124" s="233"/>
      <c r="L124" s="238"/>
      <c r="M124" s="239"/>
      <c r="N124" s="240"/>
      <c r="O124" s="240"/>
      <c r="P124" s="240"/>
      <c r="Q124" s="240"/>
      <c r="R124" s="240"/>
      <c r="S124" s="240"/>
      <c r="T124" s="24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2" t="s">
        <v>120</v>
      </c>
      <c r="AU124" s="242" t="s">
        <v>81</v>
      </c>
      <c r="AV124" s="14" t="s">
        <v>81</v>
      </c>
      <c r="AW124" s="14" t="s">
        <v>32</v>
      </c>
      <c r="AX124" s="14" t="s">
        <v>71</v>
      </c>
      <c r="AY124" s="242" t="s">
        <v>109</v>
      </c>
    </row>
    <row r="125" s="13" customFormat="1">
      <c r="A125" s="13"/>
      <c r="B125" s="221"/>
      <c r="C125" s="222"/>
      <c r="D125" s="223" t="s">
        <v>120</v>
      </c>
      <c r="E125" s="224" t="s">
        <v>19</v>
      </c>
      <c r="F125" s="225" t="s">
        <v>174</v>
      </c>
      <c r="G125" s="222"/>
      <c r="H125" s="224" t="s">
        <v>19</v>
      </c>
      <c r="I125" s="226"/>
      <c r="J125" s="222"/>
      <c r="K125" s="222"/>
      <c r="L125" s="227"/>
      <c r="M125" s="228"/>
      <c r="N125" s="229"/>
      <c r="O125" s="229"/>
      <c r="P125" s="229"/>
      <c r="Q125" s="229"/>
      <c r="R125" s="229"/>
      <c r="S125" s="229"/>
      <c r="T125" s="23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1" t="s">
        <v>120</v>
      </c>
      <c r="AU125" s="231" t="s">
        <v>81</v>
      </c>
      <c r="AV125" s="13" t="s">
        <v>76</v>
      </c>
      <c r="AW125" s="13" t="s">
        <v>32</v>
      </c>
      <c r="AX125" s="13" t="s">
        <v>71</v>
      </c>
      <c r="AY125" s="231" t="s">
        <v>109</v>
      </c>
    </row>
    <row r="126" s="14" customFormat="1">
      <c r="A126" s="14"/>
      <c r="B126" s="232"/>
      <c r="C126" s="233"/>
      <c r="D126" s="223" t="s">
        <v>120</v>
      </c>
      <c r="E126" s="234" t="s">
        <v>19</v>
      </c>
      <c r="F126" s="235" t="s">
        <v>175</v>
      </c>
      <c r="G126" s="233"/>
      <c r="H126" s="236">
        <v>24.632999999999999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2" t="s">
        <v>120</v>
      </c>
      <c r="AU126" s="242" t="s">
        <v>81</v>
      </c>
      <c r="AV126" s="14" t="s">
        <v>81</v>
      </c>
      <c r="AW126" s="14" t="s">
        <v>32</v>
      </c>
      <c r="AX126" s="14" t="s">
        <v>71</v>
      </c>
      <c r="AY126" s="242" t="s">
        <v>109</v>
      </c>
    </row>
    <row r="127" s="16" customFormat="1">
      <c r="A127" s="16"/>
      <c r="B127" s="259"/>
      <c r="C127" s="260"/>
      <c r="D127" s="223" t="s">
        <v>120</v>
      </c>
      <c r="E127" s="261" t="s">
        <v>19</v>
      </c>
      <c r="F127" s="262" t="s">
        <v>176</v>
      </c>
      <c r="G127" s="260"/>
      <c r="H127" s="263">
        <v>37.280999999999999</v>
      </c>
      <c r="I127" s="264"/>
      <c r="J127" s="260"/>
      <c r="K127" s="260"/>
      <c r="L127" s="265"/>
      <c r="M127" s="266"/>
      <c r="N127" s="267"/>
      <c r="O127" s="267"/>
      <c r="P127" s="267"/>
      <c r="Q127" s="267"/>
      <c r="R127" s="267"/>
      <c r="S127" s="267"/>
      <c r="T127" s="268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T127" s="269" t="s">
        <v>120</v>
      </c>
      <c r="AU127" s="269" t="s">
        <v>81</v>
      </c>
      <c r="AV127" s="16" t="s">
        <v>138</v>
      </c>
      <c r="AW127" s="16" t="s">
        <v>32</v>
      </c>
      <c r="AX127" s="16" t="s">
        <v>76</v>
      </c>
      <c r="AY127" s="269" t="s">
        <v>109</v>
      </c>
    </row>
    <row r="128" s="2" customFormat="1" ht="66.75" customHeight="1">
      <c r="A128" s="40"/>
      <c r="B128" s="41"/>
      <c r="C128" s="203" t="s">
        <v>193</v>
      </c>
      <c r="D128" s="203" t="s">
        <v>112</v>
      </c>
      <c r="E128" s="204" t="s">
        <v>194</v>
      </c>
      <c r="F128" s="205" t="s">
        <v>195</v>
      </c>
      <c r="G128" s="206" t="s">
        <v>169</v>
      </c>
      <c r="H128" s="207">
        <v>186.405</v>
      </c>
      <c r="I128" s="208"/>
      <c r="J128" s="209">
        <f>ROUND(I128*H128,2)</f>
        <v>0</v>
      </c>
      <c r="K128" s="205" t="s">
        <v>115</v>
      </c>
      <c r="L128" s="46"/>
      <c r="M128" s="210" t="s">
        <v>19</v>
      </c>
      <c r="N128" s="211" t="s">
        <v>42</v>
      </c>
      <c r="O128" s="86"/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3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4" t="s">
        <v>138</v>
      </c>
      <c r="AT128" s="214" t="s">
        <v>112</v>
      </c>
      <c r="AU128" s="214" t="s">
        <v>81</v>
      </c>
      <c r="AY128" s="19" t="s">
        <v>109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9" t="s">
        <v>76</v>
      </c>
      <c r="BK128" s="215">
        <f>ROUND(I128*H128,2)</f>
        <v>0</v>
      </c>
      <c r="BL128" s="19" t="s">
        <v>138</v>
      </c>
      <c r="BM128" s="214" t="s">
        <v>196</v>
      </c>
    </row>
    <row r="129" s="2" customFormat="1">
      <c r="A129" s="40"/>
      <c r="B129" s="41"/>
      <c r="C129" s="42"/>
      <c r="D129" s="216" t="s">
        <v>118</v>
      </c>
      <c r="E129" s="42"/>
      <c r="F129" s="217" t="s">
        <v>197</v>
      </c>
      <c r="G129" s="42"/>
      <c r="H129" s="42"/>
      <c r="I129" s="218"/>
      <c r="J129" s="42"/>
      <c r="K129" s="42"/>
      <c r="L129" s="46"/>
      <c r="M129" s="219"/>
      <c r="N129" s="220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118</v>
      </c>
      <c r="AU129" s="19" t="s">
        <v>81</v>
      </c>
    </row>
    <row r="130" s="13" customFormat="1">
      <c r="A130" s="13"/>
      <c r="B130" s="221"/>
      <c r="C130" s="222"/>
      <c r="D130" s="223" t="s">
        <v>120</v>
      </c>
      <c r="E130" s="224" t="s">
        <v>19</v>
      </c>
      <c r="F130" s="225" t="s">
        <v>192</v>
      </c>
      <c r="G130" s="222"/>
      <c r="H130" s="224" t="s">
        <v>19</v>
      </c>
      <c r="I130" s="226"/>
      <c r="J130" s="222"/>
      <c r="K130" s="222"/>
      <c r="L130" s="227"/>
      <c r="M130" s="228"/>
      <c r="N130" s="229"/>
      <c r="O130" s="229"/>
      <c r="P130" s="229"/>
      <c r="Q130" s="229"/>
      <c r="R130" s="229"/>
      <c r="S130" s="229"/>
      <c r="T130" s="23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1" t="s">
        <v>120</v>
      </c>
      <c r="AU130" s="231" t="s">
        <v>81</v>
      </c>
      <c r="AV130" s="13" t="s">
        <v>76</v>
      </c>
      <c r="AW130" s="13" t="s">
        <v>32</v>
      </c>
      <c r="AX130" s="13" t="s">
        <v>71</v>
      </c>
      <c r="AY130" s="231" t="s">
        <v>109</v>
      </c>
    </row>
    <row r="131" s="13" customFormat="1">
      <c r="A131" s="13"/>
      <c r="B131" s="221"/>
      <c r="C131" s="222"/>
      <c r="D131" s="223" t="s">
        <v>120</v>
      </c>
      <c r="E131" s="224" t="s">
        <v>19</v>
      </c>
      <c r="F131" s="225" t="s">
        <v>172</v>
      </c>
      <c r="G131" s="222"/>
      <c r="H131" s="224" t="s">
        <v>19</v>
      </c>
      <c r="I131" s="226"/>
      <c r="J131" s="222"/>
      <c r="K131" s="222"/>
      <c r="L131" s="227"/>
      <c r="M131" s="228"/>
      <c r="N131" s="229"/>
      <c r="O131" s="229"/>
      <c r="P131" s="229"/>
      <c r="Q131" s="229"/>
      <c r="R131" s="229"/>
      <c r="S131" s="229"/>
      <c r="T131" s="23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1" t="s">
        <v>120</v>
      </c>
      <c r="AU131" s="231" t="s">
        <v>81</v>
      </c>
      <c r="AV131" s="13" t="s">
        <v>76</v>
      </c>
      <c r="AW131" s="13" t="s">
        <v>32</v>
      </c>
      <c r="AX131" s="13" t="s">
        <v>71</v>
      </c>
      <c r="AY131" s="231" t="s">
        <v>109</v>
      </c>
    </row>
    <row r="132" s="14" customFormat="1">
      <c r="A132" s="14"/>
      <c r="B132" s="232"/>
      <c r="C132" s="233"/>
      <c r="D132" s="223" t="s">
        <v>120</v>
      </c>
      <c r="E132" s="234" t="s">
        <v>19</v>
      </c>
      <c r="F132" s="235" t="s">
        <v>173</v>
      </c>
      <c r="G132" s="233"/>
      <c r="H132" s="236">
        <v>12.648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2" t="s">
        <v>120</v>
      </c>
      <c r="AU132" s="242" t="s">
        <v>81</v>
      </c>
      <c r="AV132" s="14" t="s">
        <v>81</v>
      </c>
      <c r="AW132" s="14" t="s">
        <v>32</v>
      </c>
      <c r="AX132" s="14" t="s">
        <v>71</v>
      </c>
      <c r="AY132" s="242" t="s">
        <v>109</v>
      </c>
    </row>
    <row r="133" s="13" customFormat="1">
      <c r="A133" s="13"/>
      <c r="B133" s="221"/>
      <c r="C133" s="222"/>
      <c r="D133" s="223" t="s">
        <v>120</v>
      </c>
      <c r="E133" s="224" t="s">
        <v>19</v>
      </c>
      <c r="F133" s="225" t="s">
        <v>174</v>
      </c>
      <c r="G133" s="222"/>
      <c r="H133" s="224" t="s">
        <v>19</v>
      </c>
      <c r="I133" s="226"/>
      <c r="J133" s="222"/>
      <c r="K133" s="222"/>
      <c r="L133" s="227"/>
      <c r="M133" s="228"/>
      <c r="N133" s="229"/>
      <c r="O133" s="229"/>
      <c r="P133" s="229"/>
      <c r="Q133" s="229"/>
      <c r="R133" s="229"/>
      <c r="S133" s="229"/>
      <c r="T133" s="23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1" t="s">
        <v>120</v>
      </c>
      <c r="AU133" s="231" t="s">
        <v>81</v>
      </c>
      <c r="AV133" s="13" t="s">
        <v>76</v>
      </c>
      <c r="AW133" s="13" t="s">
        <v>32</v>
      </c>
      <c r="AX133" s="13" t="s">
        <v>71</v>
      </c>
      <c r="AY133" s="231" t="s">
        <v>109</v>
      </c>
    </row>
    <row r="134" s="14" customFormat="1">
      <c r="A134" s="14"/>
      <c r="B134" s="232"/>
      <c r="C134" s="233"/>
      <c r="D134" s="223" t="s">
        <v>120</v>
      </c>
      <c r="E134" s="234" t="s">
        <v>19</v>
      </c>
      <c r="F134" s="235" t="s">
        <v>175</v>
      </c>
      <c r="G134" s="233"/>
      <c r="H134" s="236">
        <v>24.632999999999999</v>
      </c>
      <c r="I134" s="237"/>
      <c r="J134" s="233"/>
      <c r="K134" s="233"/>
      <c r="L134" s="238"/>
      <c r="M134" s="239"/>
      <c r="N134" s="240"/>
      <c r="O134" s="240"/>
      <c r="P134" s="240"/>
      <c r="Q134" s="240"/>
      <c r="R134" s="240"/>
      <c r="S134" s="240"/>
      <c r="T134" s="24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2" t="s">
        <v>120</v>
      </c>
      <c r="AU134" s="242" t="s">
        <v>81</v>
      </c>
      <c r="AV134" s="14" t="s">
        <v>81</v>
      </c>
      <c r="AW134" s="14" t="s">
        <v>32</v>
      </c>
      <c r="AX134" s="14" t="s">
        <v>71</v>
      </c>
      <c r="AY134" s="242" t="s">
        <v>109</v>
      </c>
    </row>
    <row r="135" s="15" customFormat="1">
      <c r="A135" s="15"/>
      <c r="B135" s="248"/>
      <c r="C135" s="249"/>
      <c r="D135" s="223" t="s">
        <v>120</v>
      </c>
      <c r="E135" s="250" t="s">
        <v>19</v>
      </c>
      <c r="F135" s="251" t="s">
        <v>165</v>
      </c>
      <c r="G135" s="249"/>
      <c r="H135" s="252">
        <v>37.280999999999999</v>
      </c>
      <c r="I135" s="253"/>
      <c r="J135" s="249"/>
      <c r="K135" s="249"/>
      <c r="L135" s="254"/>
      <c r="M135" s="255"/>
      <c r="N135" s="256"/>
      <c r="O135" s="256"/>
      <c r="P135" s="256"/>
      <c r="Q135" s="256"/>
      <c r="R135" s="256"/>
      <c r="S135" s="256"/>
      <c r="T135" s="257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8" t="s">
        <v>120</v>
      </c>
      <c r="AU135" s="258" t="s">
        <v>81</v>
      </c>
      <c r="AV135" s="15" t="s">
        <v>129</v>
      </c>
      <c r="AW135" s="15" t="s">
        <v>32</v>
      </c>
      <c r="AX135" s="15" t="s">
        <v>71</v>
      </c>
      <c r="AY135" s="258" t="s">
        <v>109</v>
      </c>
    </row>
    <row r="136" s="14" customFormat="1">
      <c r="A136" s="14"/>
      <c r="B136" s="232"/>
      <c r="C136" s="233"/>
      <c r="D136" s="223" t="s">
        <v>120</v>
      </c>
      <c r="E136" s="234" t="s">
        <v>19</v>
      </c>
      <c r="F136" s="235" t="s">
        <v>198</v>
      </c>
      <c r="G136" s="233"/>
      <c r="H136" s="236">
        <v>186.405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2" t="s">
        <v>120</v>
      </c>
      <c r="AU136" s="242" t="s">
        <v>81</v>
      </c>
      <c r="AV136" s="14" t="s">
        <v>81</v>
      </c>
      <c r="AW136" s="14" t="s">
        <v>32</v>
      </c>
      <c r="AX136" s="14" t="s">
        <v>76</v>
      </c>
      <c r="AY136" s="242" t="s">
        <v>109</v>
      </c>
    </row>
    <row r="137" s="2" customFormat="1" ht="44.25" customHeight="1">
      <c r="A137" s="40"/>
      <c r="B137" s="41"/>
      <c r="C137" s="203" t="s">
        <v>199</v>
      </c>
      <c r="D137" s="203" t="s">
        <v>112</v>
      </c>
      <c r="E137" s="204" t="s">
        <v>200</v>
      </c>
      <c r="F137" s="205" t="s">
        <v>201</v>
      </c>
      <c r="G137" s="206" t="s">
        <v>169</v>
      </c>
      <c r="H137" s="207">
        <v>37.280999999999999</v>
      </c>
      <c r="I137" s="208"/>
      <c r="J137" s="209">
        <f>ROUND(I137*H137,2)</f>
        <v>0</v>
      </c>
      <c r="K137" s="205" t="s">
        <v>115</v>
      </c>
      <c r="L137" s="46"/>
      <c r="M137" s="210" t="s">
        <v>19</v>
      </c>
      <c r="N137" s="211" t="s">
        <v>42</v>
      </c>
      <c r="O137" s="86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3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4" t="s">
        <v>138</v>
      </c>
      <c r="AT137" s="214" t="s">
        <v>112</v>
      </c>
      <c r="AU137" s="214" t="s">
        <v>81</v>
      </c>
      <c r="AY137" s="19" t="s">
        <v>109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9" t="s">
        <v>76</v>
      </c>
      <c r="BK137" s="215">
        <f>ROUND(I137*H137,2)</f>
        <v>0</v>
      </c>
      <c r="BL137" s="19" t="s">
        <v>138</v>
      </c>
      <c r="BM137" s="214" t="s">
        <v>202</v>
      </c>
    </row>
    <row r="138" s="2" customFormat="1">
      <c r="A138" s="40"/>
      <c r="B138" s="41"/>
      <c r="C138" s="42"/>
      <c r="D138" s="216" t="s">
        <v>118</v>
      </c>
      <c r="E138" s="42"/>
      <c r="F138" s="217" t="s">
        <v>203</v>
      </c>
      <c r="G138" s="42"/>
      <c r="H138" s="42"/>
      <c r="I138" s="218"/>
      <c r="J138" s="42"/>
      <c r="K138" s="42"/>
      <c r="L138" s="46"/>
      <c r="M138" s="219"/>
      <c r="N138" s="220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118</v>
      </c>
      <c r="AU138" s="19" t="s">
        <v>81</v>
      </c>
    </row>
    <row r="139" s="13" customFormat="1">
      <c r="A139" s="13"/>
      <c r="B139" s="221"/>
      <c r="C139" s="222"/>
      <c r="D139" s="223" t="s">
        <v>120</v>
      </c>
      <c r="E139" s="224" t="s">
        <v>19</v>
      </c>
      <c r="F139" s="225" t="s">
        <v>204</v>
      </c>
      <c r="G139" s="222"/>
      <c r="H139" s="224" t="s">
        <v>19</v>
      </c>
      <c r="I139" s="226"/>
      <c r="J139" s="222"/>
      <c r="K139" s="222"/>
      <c r="L139" s="227"/>
      <c r="M139" s="228"/>
      <c r="N139" s="229"/>
      <c r="O139" s="229"/>
      <c r="P139" s="229"/>
      <c r="Q139" s="229"/>
      <c r="R139" s="229"/>
      <c r="S139" s="229"/>
      <c r="T139" s="23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1" t="s">
        <v>120</v>
      </c>
      <c r="AU139" s="231" t="s">
        <v>81</v>
      </c>
      <c r="AV139" s="13" t="s">
        <v>76</v>
      </c>
      <c r="AW139" s="13" t="s">
        <v>32</v>
      </c>
      <c r="AX139" s="13" t="s">
        <v>71</v>
      </c>
      <c r="AY139" s="231" t="s">
        <v>109</v>
      </c>
    </row>
    <row r="140" s="13" customFormat="1">
      <c r="A140" s="13"/>
      <c r="B140" s="221"/>
      <c r="C140" s="222"/>
      <c r="D140" s="223" t="s">
        <v>120</v>
      </c>
      <c r="E140" s="224" t="s">
        <v>19</v>
      </c>
      <c r="F140" s="225" t="s">
        <v>172</v>
      </c>
      <c r="G140" s="222"/>
      <c r="H140" s="224" t="s">
        <v>19</v>
      </c>
      <c r="I140" s="226"/>
      <c r="J140" s="222"/>
      <c r="K140" s="222"/>
      <c r="L140" s="227"/>
      <c r="M140" s="228"/>
      <c r="N140" s="229"/>
      <c r="O140" s="229"/>
      <c r="P140" s="229"/>
      <c r="Q140" s="229"/>
      <c r="R140" s="229"/>
      <c r="S140" s="229"/>
      <c r="T140" s="23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1" t="s">
        <v>120</v>
      </c>
      <c r="AU140" s="231" t="s">
        <v>81</v>
      </c>
      <c r="AV140" s="13" t="s">
        <v>76</v>
      </c>
      <c r="AW140" s="13" t="s">
        <v>32</v>
      </c>
      <c r="AX140" s="13" t="s">
        <v>71</v>
      </c>
      <c r="AY140" s="231" t="s">
        <v>109</v>
      </c>
    </row>
    <row r="141" s="14" customFormat="1">
      <c r="A141" s="14"/>
      <c r="B141" s="232"/>
      <c r="C141" s="233"/>
      <c r="D141" s="223" t="s">
        <v>120</v>
      </c>
      <c r="E141" s="234" t="s">
        <v>19</v>
      </c>
      <c r="F141" s="235" t="s">
        <v>173</v>
      </c>
      <c r="G141" s="233"/>
      <c r="H141" s="236">
        <v>12.648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2" t="s">
        <v>120</v>
      </c>
      <c r="AU141" s="242" t="s">
        <v>81</v>
      </c>
      <c r="AV141" s="14" t="s">
        <v>81</v>
      </c>
      <c r="AW141" s="14" t="s">
        <v>32</v>
      </c>
      <c r="AX141" s="14" t="s">
        <v>71</v>
      </c>
      <c r="AY141" s="242" t="s">
        <v>109</v>
      </c>
    </row>
    <row r="142" s="13" customFormat="1">
      <c r="A142" s="13"/>
      <c r="B142" s="221"/>
      <c r="C142" s="222"/>
      <c r="D142" s="223" t="s">
        <v>120</v>
      </c>
      <c r="E142" s="224" t="s">
        <v>19</v>
      </c>
      <c r="F142" s="225" t="s">
        <v>174</v>
      </c>
      <c r="G142" s="222"/>
      <c r="H142" s="224" t="s">
        <v>19</v>
      </c>
      <c r="I142" s="226"/>
      <c r="J142" s="222"/>
      <c r="K142" s="222"/>
      <c r="L142" s="227"/>
      <c r="M142" s="228"/>
      <c r="N142" s="229"/>
      <c r="O142" s="229"/>
      <c r="P142" s="229"/>
      <c r="Q142" s="229"/>
      <c r="R142" s="229"/>
      <c r="S142" s="229"/>
      <c r="T142" s="23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1" t="s">
        <v>120</v>
      </c>
      <c r="AU142" s="231" t="s">
        <v>81</v>
      </c>
      <c r="AV142" s="13" t="s">
        <v>76</v>
      </c>
      <c r="AW142" s="13" t="s">
        <v>32</v>
      </c>
      <c r="AX142" s="13" t="s">
        <v>71</v>
      </c>
      <c r="AY142" s="231" t="s">
        <v>109</v>
      </c>
    </row>
    <row r="143" s="14" customFormat="1">
      <c r="A143" s="14"/>
      <c r="B143" s="232"/>
      <c r="C143" s="233"/>
      <c r="D143" s="223" t="s">
        <v>120</v>
      </c>
      <c r="E143" s="234" t="s">
        <v>19</v>
      </c>
      <c r="F143" s="235" t="s">
        <v>175</v>
      </c>
      <c r="G143" s="233"/>
      <c r="H143" s="236">
        <v>24.632999999999999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2" t="s">
        <v>120</v>
      </c>
      <c r="AU143" s="242" t="s">
        <v>81</v>
      </c>
      <c r="AV143" s="14" t="s">
        <v>81</v>
      </c>
      <c r="AW143" s="14" t="s">
        <v>32</v>
      </c>
      <c r="AX143" s="14" t="s">
        <v>71</v>
      </c>
      <c r="AY143" s="242" t="s">
        <v>109</v>
      </c>
    </row>
    <row r="144" s="16" customFormat="1">
      <c r="A144" s="16"/>
      <c r="B144" s="259"/>
      <c r="C144" s="260"/>
      <c r="D144" s="223" t="s">
        <v>120</v>
      </c>
      <c r="E144" s="261" t="s">
        <v>19</v>
      </c>
      <c r="F144" s="262" t="s">
        <v>176</v>
      </c>
      <c r="G144" s="260"/>
      <c r="H144" s="263">
        <v>37.280999999999999</v>
      </c>
      <c r="I144" s="264"/>
      <c r="J144" s="260"/>
      <c r="K144" s="260"/>
      <c r="L144" s="265"/>
      <c r="M144" s="266"/>
      <c r="N144" s="267"/>
      <c r="O144" s="267"/>
      <c r="P144" s="267"/>
      <c r="Q144" s="267"/>
      <c r="R144" s="267"/>
      <c r="S144" s="267"/>
      <c r="T144" s="268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T144" s="269" t="s">
        <v>120</v>
      </c>
      <c r="AU144" s="269" t="s">
        <v>81</v>
      </c>
      <c r="AV144" s="16" t="s">
        <v>138</v>
      </c>
      <c r="AW144" s="16" t="s">
        <v>32</v>
      </c>
      <c r="AX144" s="16" t="s">
        <v>76</v>
      </c>
      <c r="AY144" s="269" t="s">
        <v>109</v>
      </c>
    </row>
    <row r="145" s="2" customFormat="1" ht="33" customHeight="1">
      <c r="A145" s="40"/>
      <c r="B145" s="41"/>
      <c r="C145" s="203" t="s">
        <v>205</v>
      </c>
      <c r="D145" s="203" t="s">
        <v>112</v>
      </c>
      <c r="E145" s="204" t="s">
        <v>206</v>
      </c>
      <c r="F145" s="205" t="s">
        <v>207</v>
      </c>
      <c r="G145" s="206" t="s">
        <v>155</v>
      </c>
      <c r="H145" s="207">
        <v>0.017999999999999999</v>
      </c>
      <c r="I145" s="208"/>
      <c r="J145" s="209">
        <f>ROUND(I145*H145,2)</f>
        <v>0</v>
      </c>
      <c r="K145" s="205" t="s">
        <v>115</v>
      </c>
      <c r="L145" s="46"/>
      <c r="M145" s="210" t="s">
        <v>19</v>
      </c>
      <c r="N145" s="211" t="s">
        <v>42</v>
      </c>
      <c r="O145" s="86"/>
      <c r="P145" s="212">
        <f>O145*H145</f>
        <v>0</v>
      </c>
      <c r="Q145" s="212">
        <v>0</v>
      </c>
      <c r="R145" s="212">
        <f>Q145*H145</f>
        <v>0</v>
      </c>
      <c r="S145" s="212">
        <v>0</v>
      </c>
      <c r="T145" s="213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4" t="s">
        <v>138</v>
      </c>
      <c r="AT145" s="214" t="s">
        <v>112</v>
      </c>
      <c r="AU145" s="214" t="s">
        <v>81</v>
      </c>
      <c r="AY145" s="19" t="s">
        <v>109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9" t="s">
        <v>76</v>
      </c>
      <c r="BK145" s="215">
        <f>ROUND(I145*H145,2)</f>
        <v>0</v>
      </c>
      <c r="BL145" s="19" t="s">
        <v>138</v>
      </c>
      <c r="BM145" s="214" t="s">
        <v>208</v>
      </c>
    </row>
    <row r="146" s="2" customFormat="1">
      <c r="A146" s="40"/>
      <c r="B146" s="41"/>
      <c r="C146" s="42"/>
      <c r="D146" s="216" t="s">
        <v>118</v>
      </c>
      <c r="E146" s="42"/>
      <c r="F146" s="217" t="s">
        <v>209</v>
      </c>
      <c r="G146" s="42"/>
      <c r="H146" s="42"/>
      <c r="I146" s="218"/>
      <c r="J146" s="42"/>
      <c r="K146" s="42"/>
      <c r="L146" s="46"/>
      <c r="M146" s="219"/>
      <c r="N146" s="220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118</v>
      </c>
      <c r="AU146" s="19" t="s">
        <v>81</v>
      </c>
    </row>
    <row r="147" s="13" customFormat="1">
      <c r="A147" s="13"/>
      <c r="B147" s="221"/>
      <c r="C147" s="222"/>
      <c r="D147" s="223" t="s">
        <v>120</v>
      </c>
      <c r="E147" s="224" t="s">
        <v>19</v>
      </c>
      <c r="F147" s="225" t="s">
        <v>210</v>
      </c>
      <c r="G147" s="222"/>
      <c r="H147" s="224" t="s">
        <v>19</v>
      </c>
      <c r="I147" s="226"/>
      <c r="J147" s="222"/>
      <c r="K147" s="222"/>
      <c r="L147" s="227"/>
      <c r="M147" s="228"/>
      <c r="N147" s="229"/>
      <c r="O147" s="229"/>
      <c r="P147" s="229"/>
      <c r="Q147" s="229"/>
      <c r="R147" s="229"/>
      <c r="S147" s="229"/>
      <c r="T147" s="23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1" t="s">
        <v>120</v>
      </c>
      <c r="AU147" s="231" t="s">
        <v>81</v>
      </c>
      <c r="AV147" s="13" t="s">
        <v>76</v>
      </c>
      <c r="AW147" s="13" t="s">
        <v>32</v>
      </c>
      <c r="AX147" s="13" t="s">
        <v>71</v>
      </c>
      <c r="AY147" s="231" t="s">
        <v>109</v>
      </c>
    </row>
    <row r="148" s="13" customFormat="1">
      <c r="A148" s="13"/>
      <c r="B148" s="221"/>
      <c r="C148" s="222"/>
      <c r="D148" s="223" t="s">
        <v>120</v>
      </c>
      <c r="E148" s="224" t="s">
        <v>19</v>
      </c>
      <c r="F148" s="225" t="s">
        <v>159</v>
      </c>
      <c r="G148" s="222"/>
      <c r="H148" s="224" t="s">
        <v>19</v>
      </c>
      <c r="I148" s="226"/>
      <c r="J148" s="222"/>
      <c r="K148" s="222"/>
      <c r="L148" s="227"/>
      <c r="M148" s="228"/>
      <c r="N148" s="229"/>
      <c r="O148" s="229"/>
      <c r="P148" s="229"/>
      <c r="Q148" s="229"/>
      <c r="R148" s="229"/>
      <c r="S148" s="229"/>
      <c r="T148" s="23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1" t="s">
        <v>120</v>
      </c>
      <c r="AU148" s="231" t="s">
        <v>81</v>
      </c>
      <c r="AV148" s="13" t="s">
        <v>76</v>
      </c>
      <c r="AW148" s="13" t="s">
        <v>32</v>
      </c>
      <c r="AX148" s="13" t="s">
        <v>71</v>
      </c>
      <c r="AY148" s="231" t="s">
        <v>109</v>
      </c>
    </row>
    <row r="149" s="14" customFormat="1">
      <c r="A149" s="14"/>
      <c r="B149" s="232"/>
      <c r="C149" s="233"/>
      <c r="D149" s="223" t="s">
        <v>120</v>
      </c>
      <c r="E149" s="234" t="s">
        <v>19</v>
      </c>
      <c r="F149" s="235" t="s">
        <v>160</v>
      </c>
      <c r="G149" s="233"/>
      <c r="H149" s="236">
        <v>52.5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2" t="s">
        <v>120</v>
      </c>
      <c r="AU149" s="242" t="s">
        <v>81</v>
      </c>
      <c r="AV149" s="14" t="s">
        <v>81</v>
      </c>
      <c r="AW149" s="14" t="s">
        <v>32</v>
      </c>
      <c r="AX149" s="14" t="s">
        <v>71</v>
      </c>
      <c r="AY149" s="242" t="s">
        <v>109</v>
      </c>
    </row>
    <row r="150" s="13" customFormat="1">
      <c r="A150" s="13"/>
      <c r="B150" s="221"/>
      <c r="C150" s="222"/>
      <c r="D150" s="223" t="s">
        <v>120</v>
      </c>
      <c r="E150" s="224" t="s">
        <v>19</v>
      </c>
      <c r="F150" s="225" t="s">
        <v>161</v>
      </c>
      <c r="G150" s="222"/>
      <c r="H150" s="224" t="s">
        <v>19</v>
      </c>
      <c r="I150" s="226"/>
      <c r="J150" s="222"/>
      <c r="K150" s="222"/>
      <c r="L150" s="227"/>
      <c r="M150" s="228"/>
      <c r="N150" s="229"/>
      <c r="O150" s="229"/>
      <c r="P150" s="229"/>
      <c r="Q150" s="229"/>
      <c r="R150" s="229"/>
      <c r="S150" s="229"/>
      <c r="T150" s="23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1" t="s">
        <v>120</v>
      </c>
      <c r="AU150" s="231" t="s">
        <v>81</v>
      </c>
      <c r="AV150" s="13" t="s">
        <v>76</v>
      </c>
      <c r="AW150" s="13" t="s">
        <v>32</v>
      </c>
      <c r="AX150" s="13" t="s">
        <v>71</v>
      </c>
      <c r="AY150" s="231" t="s">
        <v>109</v>
      </c>
    </row>
    <row r="151" s="14" customFormat="1">
      <c r="A151" s="14"/>
      <c r="B151" s="232"/>
      <c r="C151" s="233"/>
      <c r="D151" s="223" t="s">
        <v>120</v>
      </c>
      <c r="E151" s="234" t="s">
        <v>19</v>
      </c>
      <c r="F151" s="235" t="s">
        <v>162</v>
      </c>
      <c r="G151" s="233"/>
      <c r="H151" s="236">
        <v>35</v>
      </c>
      <c r="I151" s="237"/>
      <c r="J151" s="233"/>
      <c r="K151" s="233"/>
      <c r="L151" s="238"/>
      <c r="M151" s="239"/>
      <c r="N151" s="240"/>
      <c r="O151" s="240"/>
      <c r="P151" s="240"/>
      <c r="Q151" s="240"/>
      <c r="R151" s="240"/>
      <c r="S151" s="240"/>
      <c r="T151" s="24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2" t="s">
        <v>120</v>
      </c>
      <c r="AU151" s="242" t="s">
        <v>81</v>
      </c>
      <c r="AV151" s="14" t="s">
        <v>81</v>
      </c>
      <c r="AW151" s="14" t="s">
        <v>32</v>
      </c>
      <c r="AX151" s="14" t="s">
        <v>71</v>
      </c>
      <c r="AY151" s="242" t="s">
        <v>109</v>
      </c>
    </row>
    <row r="152" s="13" customFormat="1">
      <c r="A152" s="13"/>
      <c r="B152" s="221"/>
      <c r="C152" s="222"/>
      <c r="D152" s="223" t="s">
        <v>120</v>
      </c>
      <c r="E152" s="224" t="s">
        <v>19</v>
      </c>
      <c r="F152" s="225" t="s">
        <v>163</v>
      </c>
      <c r="G152" s="222"/>
      <c r="H152" s="224" t="s">
        <v>19</v>
      </c>
      <c r="I152" s="226"/>
      <c r="J152" s="222"/>
      <c r="K152" s="222"/>
      <c r="L152" s="227"/>
      <c r="M152" s="228"/>
      <c r="N152" s="229"/>
      <c r="O152" s="229"/>
      <c r="P152" s="229"/>
      <c r="Q152" s="229"/>
      <c r="R152" s="229"/>
      <c r="S152" s="229"/>
      <c r="T152" s="23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1" t="s">
        <v>120</v>
      </c>
      <c r="AU152" s="231" t="s">
        <v>81</v>
      </c>
      <c r="AV152" s="13" t="s">
        <v>76</v>
      </c>
      <c r="AW152" s="13" t="s">
        <v>32</v>
      </c>
      <c r="AX152" s="13" t="s">
        <v>71</v>
      </c>
      <c r="AY152" s="231" t="s">
        <v>109</v>
      </c>
    </row>
    <row r="153" s="14" customFormat="1">
      <c r="A153" s="14"/>
      <c r="B153" s="232"/>
      <c r="C153" s="233"/>
      <c r="D153" s="223" t="s">
        <v>120</v>
      </c>
      <c r="E153" s="234" t="s">
        <v>19</v>
      </c>
      <c r="F153" s="235" t="s">
        <v>164</v>
      </c>
      <c r="G153" s="233"/>
      <c r="H153" s="236">
        <v>87.5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2" t="s">
        <v>120</v>
      </c>
      <c r="AU153" s="242" t="s">
        <v>81</v>
      </c>
      <c r="AV153" s="14" t="s">
        <v>81</v>
      </c>
      <c r="AW153" s="14" t="s">
        <v>32</v>
      </c>
      <c r="AX153" s="14" t="s">
        <v>71</v>
      </c>
      <c r="AY153" s="242" t="s">
        <v>109</v>
      </c>
    </row>
    <row r="154" s="15" customFormat="1">
      <c r="A154" s="15"/>
      <c r="B154" s="248"/>
      <c r="C154" s="249"/>
      <c r="D154" s="223" t="s">
        <v>120</v>
      </c>
      <c r="E154" s="250" t="s">
        <v>19</v>
      </c>
      <c r="F154" s="251" t="s">
        <v>165</v>
      </c>
      <c r="G154" s="249"/>
      <c r="H154" s="252">
        <v>175</v>
      </c>
      <c r="I154" s="253"/>
      <c r="J154" s="249"/>
      <c r="K154" s="249"/>
      <c r="L154" s="254"/>
      <c r="M154" s="255"/>
      <c r="N154" s="256"/>
      <c r="O154" s="256"/>
      <c r="P154" s="256"/>
      <c r="Q154" s="256"/>
      <c r="R154" s="256"/>
      <c r="S154" s="256"/>
      <c r="T154" s="257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58" t="s">
        <v>120</v>
      </c>
      <c r="AU154" s="258" t="s">
        <v>81</v>
      </c>
      <c r="AV154" s="15" t="s">
        <v>129</v>
      </c>
      <c r="AW154" s="15" t="s">
        <v>32</v>
      </c>
      <c r="AX154" s="15" t="s">
        <v>71</v>
      </c>
      <c r="AY154" s="258" t="s">
        <v>109</v>
      </c>
    </row>
    <row r="155" s="14" customFormat="1">
      <c r="A155" s="14"/>
      <c r="B155" s="232"/>
      <c r="C155" s="233"/>
      <c r="D155" s="223" t="s">
        <v>120</v>
      </c>
      <c r="E155" s="234" t="s">
        <v>19</v>
      </c>
      <c r="F155" s="235" t="s">
        <v>166</v>
      </c>
      <c r="G155" s="233"/>
      <c r="H155" s="236">
        <v>0.017999999999999999</v>
      </c>
      <c r="I155" s="237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2" t="s">
        <v>120</v>
      </c>
      <c r="AU155" s="242" t="s">
        <v>81</v>
      </c>
      <c r="AV155" s="14" t="s">
        <v>81</v>
      </c>
      <c r="AW155" s="14" t="s">
        <v>32</v>
      </c>
      <c r="AX155" s="14" t="s">
        <v>76</v>
      </c>
      <c r="AY155" s="242" t="s">
        <v>109</v>
      </c>
    </row>
    <row r="156" s="12" customFormat="1" ht="22.8" customHeight="1">
      <c r="A156" s="12"/>
      <c r="B156" s="187"/>
      <c r="C156" s="188"/>
      <c r="D156" s="189" t="s">
        <v>70</v>
      </c>
      <c r="E156" s="201" t="s">
        <v>211</v>
      </c>
      <c r="F156" s="201" t="s">
        <v>212</v>
      </c>
      <c r="G156" s="188"/>
      <c r="H156" s="188"/>
      <c r="I156" s="191"/>
      <c r="J156" s="202">
        <f>BK156</f>
        <v>0</v>
      </c>
      <c r="K156" s="188"/>
      <c r="L156" s="193"/>
      <c r="M156" s="194"/>
      <c r="N156" s="195"/>
      <c r="O156" s="195"/>
      <c r="P156" s="196">
        <f>SUM(P157:P161)</f>
        <v>0</v>
      </c>
      <c r="Q156" s="195"/>
      <c r="R156" s="196">
        <f>SUM(R157:R161)</f>
        <v>0</v>
      </c>
      <c r="S156" s="195"/>
      <c r="T156" s="197">
        <f>SUM(T157:T161)</f>
        <v>24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98" t="s">
        <v>76</v>
      </c>
      <c r="AT156" s="199" t="s">
        <v>70</v>
      </c>
      <c r="AU156" s="199" t="s">
        <v>76</v>
      </c>
      <c r="AY156" s="198" t="s">
        <v>109</v>
      </c>
      <c r="BK156" s="200">
        <f>SUM(BK157:BK161)</f>
        <v>0</v>
      </c>
    </row>
    <row r="157" s="2" customFormat="1" ht="62.7" customHeight="1">
      <c r="A157" s="40"/>
      <c r="B157" s="41"/>
      <c r="C157" s="203" t="s">
        <v>211</v>
      </c>
      <c r="D157" s="203" t="s">
        <v>112</v>
      </c>
      <c r="E157" s="204" t="s">
        <v>213</v>
      </c>
      <c r="F157" s="205" t="s">
        <v>214</v>
      </c>
      <c r="G157" s="206" t="s">
        <v>215</v>
      </c>
      <c r="H157" s="207">
        <v>1200</v>
      </c>
      <c r="I157" s="208"/>
      <c r="J157" s="209">
        <f>ROUND(I157*H157,2)</f>
        <v>0</v>
      </c>
      <c r="K157" s="205" t="s">
        <v>115</v>
      </c>
      <c r="L157" s="46"/>
      <c r="M157" s="210" t="s">
        <v>19</v>
      </c>
      <c r="N157" s="211" t="s">
        <v>42</v>
      </c>
      <c r="O157" s="86"/>
      <c r="P157" s="212">
        <f>O157*H157</f>
        <v>0</v>
      </c>
      <c r="Q157" s="212">
        <v>0</v>
      </c>
      <c r="R157" s="212">
        <f>Q157*H157</f>
        <v>0</v>
      </c>
      <c r="S157" s="212">
        <v>0.02</v>
      </c>
      <c r="T157" s="213">
        <f>S157*H157</f>
        <v>24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4" t="s">
        <v>138</v>
      </c>
      <c r="AT157" s="214" t="s">
        <v>112</v>
      </c>
      <c r="AU157" s="214" t="s">
        <v>81</v>
      </c>
      <c r="AY157" s="19" t="s">
        <v>109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19" t="s">
        <v>76</v>
      </c>
      <c r="BK157" s="215">
        <f>ROUND(I157*H157,2)</f>
        <v>0</v>
      </c>
      <c r="BL157" s="19" t="s">
        <v>138</v>
      </c>
      <c r="BM157" s="214" t="s">
        <v>216</v>
      </c>
    </row>
    <row r="158" s="2" customFormat="1">
      <c r="A158" s="40"/>
      <c r="B158" s="41"/>
      <c r="C158" s="42"/>
      <c r="D158" s="216" t="s">
        <v>118</v>
      </c>
      <c r="E158" s="42"/>
      <c r="F158" s="217" t="s">
        <v>217</v>
      </c>
      <c r="G158" s="42"/>
      <c r="H158" s="42"/>
      <c r="I158" s="218"/>
      <c r="J158" s="42"/>
      <c r="K158" s="42"/>
      <c r="L158" s="46"/>
      <c r="M158" s="219"/>
      <c r="N158" s="220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118</v>
      </c>
      <c r="AU158" s="19" t="s">
        <v>81</v>
      </c>
    </row>
    <row r="159" s="13" customFormat="1">
      <c r="A159" s="13"/>
      <c r="B159" s="221"/>
      <c r="C159" s="222"/>
      <c r="D159" s="223" t="s">
        <v>120</v>
      </c>
      <c r="E159" s="224" t="s">
        <v>19</v>
      </c>
      <c r="F159" s="225" t="s">
        <v>218</v>
      </c>
      <c r="G159" s="222"/>
      <c r="H159" s="224" t="s">
        <v>19</v>
      </c>
      <c r="I159" s="226"/>
      <c r="J159" s="222"/>
      <c r="K159" s="222"/>
      <c r="L159" s="227"/>
      <c r="M159" s="228"/>
      <c r="N159" s="229"/>
      <c r="O159" s="229"/>
      <c r="P159" s="229"/>
      <c r="Q159" s="229"/>
      <c r="R159" s="229"/>
      <c r="S159" s="229"/>
      <c r="T159" s="23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1" t="s">
        <v>120</v>
      </c>
      <c r="AU159" s="231" t="s">
        <v>81</v>
      </c>
      <c r="AV159" s="13" t="s">
        <v>76</v>
      </c>
      <c r="AW159" s="13" t="s">
        <v>32</v>
      </c>
      <c r="AX159" s="13" t="s">
        <v>71</v>
      </c>
      <c r="AY159" s="231" t="s">
        <v>109</v>
      </c>
    </row>
    <row r="160" s="13" customFormat="1">
      <c r="A160" s="13"/>
      <c r="B160" s="221"/>
      <c r="C160" s="222"/>
      <c r="D160" s="223" t="s">
        <v>120</v>
      </c>
      <c r="E160" s="224" t="s">
        <v>19</v>
      </c>
      <c r="F160" s="225" t="s">
        <v>219</v>
      </c>
      <c r="G160" s="222"/>
      <c r="H160" s="224" t="s">
        <v>19</v>
      </c>
      <c r="I160" s="226"/>
      <c r="J160" s="222"/>
      <c r="K160" s="222"/>
      <c r="L160" s="227"/>
      <c r="M160" s="228"/>
      <c r="N160" s="229"/>
      <c r="O160" s="229"/>
      <c r="P160" s="229"/>
      <c r="Q160" s="229"/>
      <c r="R160" s="229"/>
      <c r="S160" s="229"/>
      <c r="T160" s="23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1" t="s">
        <v>120</v>
      </c>
      <c r="AU160" s="231" t="s">
        <v>81</v>
      </c>
      <c r="AV160" s="13" t="s">
        <v>76</v>
      </c>
      <c r="AW160" s="13" t="s">
        <v>32</v>
      </c>
      <c r="AX160" s="13" t="s">
        <v>71</v>
      </c>
      <c r="AY160" s="231" t="s">
        <v>109</v>
      </c>
    </row>
    <row r="161" s="14" customFormat="1">
      <c r="A161" s="14"/>
      <c r="B161" s="232"/>
      <c r="C161" s="233"/>
      <c r="D161" s="223" t="s">
        <v>120</v>
      </c>
      <c r="E161" s="234" t="s">
        <v>19</v>
      </c>
      <c r="F161" s="235" t="s">
        <v>220</v>
      </c>
      <c r="G161" s="233"/>
      <c r="H161" s="236">
        <v>1200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2" t="s">
        <v>120</v>
      </c>
      <c r="AU161" s="242" t="s">
        <v>81</v>
      </c>
      <c r="AV161" s="14" t="s">
        <v>81</v>
      </c>
      <c r="AW161" s="14" t="s">
        <v>32</v>
      </c>
      <c r="AX161" s="14" t="s">
        <v>76</v>
      </c>
      <c r="AY161" s="242" t="s">
        <v>109</v>
      </c>
    </row>
    <row r="162" s="12" customFormat="1" ht="22.8" customHeight="1">
      <c r="A162" s="12"/>
      <c r="B162" s="187"/>
      <c r="C162" s="188"/>
      <c r="D162" s="189" t="s">
        <v>70</v>
      </c>
      <c r="E162" s="201" t="s">
        <v>221</v>
      </c>
      <c r="F162" s="201" t="s">
        <v>222</v>
      </c>
      <c r="G162" s="188"/>
      <c r="H162" s="188"/>
      <c r="I162" s="191"/>
      <c r="J162" s="202">
        <f>BK162</f>
        <v>0</v>
      </c>
      <c r="K162" s="188"/>
      <c r="L162" s="193"/>
      <c r="M162" s="194"/>
      <c r="N162" s="195"/>
      <c r="O162" s="195"/>
      <c r="P162" s="196">
        <f>SUM(P163:P171)</f>
        <v>0</v>
      </c>
      <c r="Q162" s="195"/>
      <c r="R162" s="196">
        <f>SUM(R163:R171)</f>
        <v>0</v>
      </c>
      <c r="S162" s="195"/>
      <c r="T162" s="197">
        <f>SUM(T163:T171)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98" t="s">
        <v>76</v>
      </c>
      <c r="AT162" s="199" t="s">
        <v>70</v>
      </c>
      <c r="AU162" s="199" t="s">
        <v>76</v>
      </c>
      <c r="AY162" s="198" t="s">
        <v>109</v>
      </c>
      <c r="BK162" s="200">
        <f>SUM(BK163:BK171)</f>
        <v>0</v>
      </c>
    </row>
    <row r="163" s="2" customFormat="1" ht="44.25" customHeight="1">
      <c r="A163" s="40"/>
      <c r="B163" s="41"/>
      <c r="C163" s="203" t="s">
        <v>223</v>
      </c>
      <c r="D163" s="203" t="s">
        <v>112</v>
      </c>
      <c r="E163" s="204" t="s">
        <v>224</v>
      </c>
      <c r="F163" s="205" t="s">
        <v>225</v>
      </c>
      <c r="G163" s="206" t="s">
        <v>226</v>
      </c>
      <c r="H163" s="207">
        <v>67.105999999999995</v>
      </c>
      <c r="I163" s="208"/>
      <c r="J163" s="209">
        <f>ROUND(I163*H163,2)</f>
        <v>0</v>
      </c>
      <c r="K163" s="205" t="s">
        <v>115</v>
      </c>
      <c r="L163" s="46"/>
      <c r="M163" s="210" t="s">
        <v>19</v>
      </c>
      <c r="N163" s="211" t="s">
        <v>42</v>
      </c>
      <c r="O163" s="86"/>
      <c r="P163" s="212">
        <f>O163*H163</f>
        <v>0</v>
      </c>
      <c r="Q163" s="212">
        <v>0</v>
      </c>
      <c r="R163" s="212">
        <f>Q163*H163</f>
        <v>0</v>
      </c>
      <c r="S163" s="212">
        <v>0</v>
      </c>
      <c r="T163" s="213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4" t="s">
        <v>138</v>
      </c>
      <c r="AT163" s="214" t="s">
        <v>112</v>
      </c>
      <c r="AU163" s="214" t="s">
        <v>81</v>
      </c>
      <c r="AY163" s="19" t="s">
        <v>109</v>
      </c>
      <c r="BE163" s="215">
        <f>IF(N163="základní",J163,0)</f>
        <v>0</v>
      </c>
      <c r="BF163" s="215">
        <f>IF(N163="snížená",J163,0)</f>
        <v>0</v>
      </c>
      <c r="BG163" s="215">
        <f>IF(N163="zákl. přenesená",J163,0)</f>
        <v>0</v>
      </c>
      <c r="BH163" s="215">
        <f>IF(N163="sníž. přenesená",J163,0)</f>
        <v>0</v>
      </c>
      <c r="BI163" s="215">
        <f>IF(N163="nulová",J163,0)</f>
        <v>0</v>
      </c>
      <c r="BJ163" s="19" t="s">
        <v>76</v>
      </c>
      <c r="BK163" s="215">
        <f>ROUND(I163*H163,2)</f>
        <v>0</v>
      </c>
      <c r="BL163" s="19" t="s">
        <v>138</v>
      </c>
      <c r="BM163" s="214" t="s">
        <v>227</v>
      </c>
    </row>
    <row r="164" s="2" customFormat="1">
      <c r="A164" s="40"/>
      <c r="B164" s="41"/>
      <c r="C164" s="42"/>
      <c r="D164" s="216" t="s">
        <v>118</v>
      </c>
      <c r="E164" s="42"/>
      <c r="F164" s="217" t="s">
        <v>228</v>
      </c>
      <c r="G164" s="42"/>
      <c r="H164" s="42"/>
      <c r="I164" s="218"/>
      <c r="J164" s="42"/>
      <c r="K164" s="42"/>
      <c r="L164" s="46"/>
      <c r="M164" s="219"/>
      <c r="N164" s="220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118</v>
      </c>
      <c r="AU164" s="19" t="s">
        <v>81</v>
      </c>
    </row>
    <row r="165" s="13" customFormat="1">
      <c r="A165" s="13"/>
      <c r="B165" s="221"/>
      <c r="C165" s="222"/>
      <c r="D165" s="223" t="s">
        <v>120</v>
      </c>
      <c r="E165" s="224" t="s">
        <v>19</v>
      </c>
      <c r="F165" s="225" t="s">
        <v>172</v>
      </c>
      <c r="G165" s="222"/>
      <c r="H165" s="224" t="s">
        <v>19</v>
      </c>
      <c r="I165" s="226"/>
      <c r="J165" s="222"/>
      <c r="K165" s="222"/>
      <c r="L165" s="227"/>
      <c r="M165" s="228"/>
      <c r="N165" s="229"/>
      <c r="O165" s="229"/>
      <c r="P165" s="229"/>
      <c r="Q165" s="229"/>
      <c r="R165" s="229"/>
      <c r="S165" s="229"/>
      <c r="T165" s="23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1" t="s">
        <v>120</v>
      </c>
      <c r="AU165" s="231" t="s">
        <v>81</v>
      </c>
      <c r="AV165" s="13" t="s">
        <v>76</v>
      </c>
      <c r="AW165" s="13" t="s">
        <v>32</v>
      </c>
      <c r="AX165" s="13" t="s">
        <v>71</v>
      </c>
      <c r="AY165" s="231" t="s">
        <v>109</v>
      </c>
    </row>
    <row r="166" s="14" customFormat="1">
      <c r="A166" s="14"/>
      <c r="B166" s="232"/>
      <c r="C166" s="233"/>
      <c r="D166" s="223" t="s">
        <v>120</v>
      </c>
      <c r="E166" s="234" t="s">
        <v>19</v>
      </c>
      <c r="F166" s="235" t="s">
        <v>173</v>
      </c>
      <c r="G166" s="233"/>
      <c r="H166" s="236">
        <v>12.648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2" t="s">
        <v>120</v>
      </c>
      <c r="AU166" s="242" t="s">
        <v>81</v>
      </c>
      <c r="AV166" s="14" t="s">
        <v>81</v>
      </c>
      <c r="AW166" s="14" t="s">
        <v>32</v>
      </c>
      <c r="AX166" s="14" t="s">
        <v>71</v>
      </c>
      <c r="AY166" s="242" t="s">
        <v>109</v>
      </c>
    </row>
    <row r="167" s="13" customFormat="1">
      <c r="A167" s="13"/>
      <c r="B167" s="221"/>
      <c r="C167" s="222"/>
      <c r="D167" s="223" t="s">
        <v>120</v>
      </c>
      <c r="E167" s="224" t="s">
        <v>19</v>
      </c>
      <c r="F167" s="225" t="s">
        <v>174</v>
      </c>
      <c r="G167" s="222"/>
      <c r="H167" s="224" t="s">
        <v>19</v>
      </c>
      <c r="I167" s="226"/>
      <c r="J167" s="222"/>
      <c r="K167" s="222"/>
      <c r="L167" s="227"/>
      <c r="M167" s="228"/>
      <c r="N167" s="229"/>
      <c r="O167" s="229"/>
      <c r="P167" s="229"/>
      <c r="Q167" s="229"/>
      <c r="R167" s="229"/>
      <c r="S167" s="229"/>
      <c r="T167" s="23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1" t="s">
        <v>120</v>
      </c>
      <c r="AU167" s="231" t="s">
        <v>81</v>
      </c>
      <c r="AV167" s="13" t="s">
        <v>76</v>
      </c>
      <c r="AW167" s="13" t="s">
        <v>32</v>
      </c>
      <c r="AX167" s="13" t="s">
        <v>71</v>
      </c>
      <c r="AY167" s="231" t="s">
        <v>109</v>
      </c>
    </row>
    <row r="168" s="14" customFormat="1">
      <c r="A168" s="14"/>
      <c r="B168" s="232"/>
      <c r="C168" s="233"/>
      <c r="D168" s="223" t="s">
        <v>120</v>
      </c>
      <c r="E168" s="234" t="s">
        <v>19</v>
      </c>
      <c r="F168" s="235" t="s">
        <v>175</v>
      </c>
      <c r="G168" s="233"/>
      <c r="H168" s="236">
        <v>24.632999999999999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2" t="s">
        <v>120</v>
      </c>
      <c r="AU168" s="242" t="s">
        <v>81</v>
      </c>
      <c r="AV168" s="14" t="s">
        <v>81</v>
      </c>
      <c r="AW168" s="14" t="s">
        <v>32</v>
      </c>
      <c r="AX168" s="14" t="s">
        <v>71</v>
      </c>
      <c r="AY168" s="242" t="s">
        <v>109</v>
      </c>
    </row>
    <row r="169" s="15" customFormat="1">
      <c r="A169" s="15"/>
      <c r="B169" s="248"/>
      <c r="C169" s="249"/>
      <c r="D169" s="223" t="s">
        <v>120</v>
      </c>
      <c r="E169" s="250" t="s">
        <v>19</v>
      </c>
      <c r="F169" s="251" t="s">
        <v>165</v>
      </c>
      <c r="G169" s="249"/>
      <c r="H169" s="252">
        <v>37.280999999999999</v>
      </c>
      <c r="I169" s="253"/>
      <c r="J169" s="249"/>
      <c r="K169" s="249"/>
      <c r="L169" s="254"/>
      <c r="M169" s="255"/>
      <c r="N169" s="256"/>
      <c r="O169" s="256"/>
      <c r="P169" s="256"/>
      <c r="Q169" s="256"/>
      <c r="R169" s="256"/>
      <c r="S169" s="256"/>
      <c r="T169" s="257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58" t="s">
        <v>120</v>
      </c>
      <c r="AU169" s="258" t="s">
        <v>81</v>
      </c>
      <c r="AV169" s="15" t="s">
        <v>129</v>
      </c>
      <c r="AW169" s="15" t="s">
        <v>32</v>
      </c>
      <c r="AX169" s="15" t="s">
        <v>71</v>
      </c>
      <c r="AY169" s="258" t="s">
        <v>109</v>
      </c>
    </row>
    <row r="170" s="13" customFormat="1">
      <c r="A170" s="13"/>
      <c r="B170" s="221"/>
      <c r="C170" s="222"/>
      <c r="D170" s="223" t="s">
        <v>120</v>
      </c>
      <c r="E170" s="224" t="s">
        <v>19</v>
      </c>
      <c r="F170" s="225" t="s">
        <v>229</v>
      </c>
      <c r="G170" s="222"/>
      <c r="H170" s="224" t="s">
        <v>19</v>
      </c>
      <c r="I170" s="226"/>
      <c r="J170" s="222"/>
      <c r="K170" s="222"/>
      <c r="L170" s="227"/>
      <c r="M170" s="228"/>
      <c r="N170" s="229"/>
      <c r="O170" s="229"/>
      <c r="P170" s="229"/>
      <c r="Q170" s="229"/>
      <c r="R170" s="229"/>
      <c r="S170" s="229"/>
      <c r="T170" s="23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1" t="s">
        <v>120</v>
      </c>
      <c r="AU170" s="231" t="s">
        <v>81</v>
      </c>
      <c r="AV170" s="13" t="s">
        <v>76</v>
      </c>
      <c r="AW170" s="13" t="s">
        <v>32</v>
      </c>
      <c r="AX170" s="13" t="s">
        <v>71</v>
      </c>
      <c r="AY170" s="231" t="s">
        <v>109</v>
      </c>
    </row>
    <row r="171" s="14" customFormat="1">
      <c r="A171" s="14"/>
      <c r="B171" s="232"/>
      <c r="C171" s="233"/>
      <c r="D171" s="223" t="s">
        <v>120</v>
      </c>
      <c r="E171" s="234" t="s">
        <v>19</v>
      </c>
      <c r="F171" s="235" t="s">
        <v>230</v>
      </c>
      <c r="G171" s="233"/>
      <c r="H171" s="236">
        <v>67.105999999999995</v>
      </c>
      <c r="I171" s="237"/>
      <c r="J171" s="233"/>
      <c r="K171" s="233"/>
      <c r="L171" s="238"/>
      <c r="M171" s="243"/>
      <c r="N171" s="244"/>
      <c r="O171" s="244"/>
      <c r="P171" s="244"/>
      <c r="Q171" s="244"/>
      <c r="R171" s="244"/>
      <c r="S171" s="244"/>
      <c r="T171" s="245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2" t="s">
        <v>120</v>
      </c>
      <c r="AU171" s="242" t="s">
        <v>81</v>
      </c>
      <c r="AV171" s="14" t="s">
        <v>81</v>
      </c>
      <c r="AW171" s="14" t="s">
        <v>32</v>
      </c>
      <c r="AX171" s="14" t="s">
        <v>76</v>
      </c>
      <c r="AY171" s="242" t="s">
        <v>109</v>
      </c>
    </row>
    <row r="172" s="2" customFormat="1" ht="6.96" customHeight="1">
      <c r="A172" s="40"/>
      <c r="B172" s="61"/>
      <c r="C172" s="62"/>
      <c r="D172" s="62"/>
      <c r="E172" s="62"/>
      <c r="F172" s="62"/>
      <c r="G172" s="62"/>
      <c r="H172" s="62"/>
      <c r="I172" s="62"/>
      <c r="J172" s="62"/>
      <c r="K172" s="62"/>
      <c r="L172" s="46"/>
      <c r="M172" s="40"/>
      <c r="O172" s="40"/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</row>
  </sheetData>
  <sheetProtection sheet="1" autoFilter="0" formatColumns="0" formatRows="0" objects="1" scenarios="1" spinCount="100000" saltValue="2jcbGdMZF5BUqpVeR60k4hbSkueSvnaciCAauQUOHYSju37wVfuVYqqAJS84C/Gu8HT8w0VloO3Lr0/spxREOA==" hashValue="kBFiJb1bHKZOPDoOjXbnKkuc710X6VrSLwspto8dv9wyBWpL9BWeexANvgAjL9hGPC3rz3FtNkmRZnWIHW/sjQ==" algorithmName="SHA-512" password="CC35"/>
  <autoFilter ref="C82:K171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2_01/111103213"/>
    <hyperlink ref="F98" r:id="rId2" display="https://podminky.urs.cz/item/CS_URS_2022_01/129253101"/>
    <hyperlink ref="F105" r:id="rId3" display="https://podminky.urs.cz/item/CS_URS_2022_01/162251101"/>
    <hyperlink ref="F113" r:id="rId4" display="https://podminky.urs.cz/item/CS_URS_2022_01/162251102"/>
    <hyperlink ref="F121" r:id="rId5" display="https://podminky.urs.cz/item/CS_URS_2022_01/162751117"/>
    <hyperlink ref="F129" r:id="rId6" display="https://podminky.urs.cz/item/CS_URS_2022_01/162751119"/>
    <hyperlink ref="F138" r:id="rId7" display="https://podminky.urs.cz/item/CS_URS_2022_01/167151101"/>
    <hyperlink ref="F146" r:id="rId8" display="https://podminky.urs.cz/item/CS_URS_2022_01/185803106"/>
    <hyperlink ref="F158" r:id="rId9" display="https://podminky.urs.cz/item/CS_URS_2022_01/938909311"/>
    <hyperlink ref="F164" r:id="rId10" display="https://podminky.urs.cz/item/CS_URS_2022_01/99701387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2"/>
      <c r="AT3" s="19" t="s">
        <v>81</v>
      </c>
    </row>
    <row r="4" s="1" customFormat="1" ht="24.96" customHeight="1">
      <c r="B4" s="22"/>
      <c r="D4" s="131" t="s">
        <v>85</v>
      </c>
      <c r="L4" s="22"/>
      <c r="M4" s="132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3" t="s">
        <v>16</v>
      </c>
      <c r="L6" s="22"/>
    </row>
    <row r="7" s="1" customFormat="1" ht="16.5" customHeight="1">
      <c r="B7" s="22"/>
      <c r="E7" s="246" t="str">
        <f>'Rekapitulace stavby'!K6</f>
        <v>Čertovka, Bílé Podolí, oprava opevnění v obci, ř. km 10,077-10,111</v>
      </c>
      <c r="F7" s="133"/>
      <c r="G7" s="133"/>
      <c r="H7" s="133"/>
      <c r="L7" s="22"/>
    </row>
    <row r="8" s="2" customFormat="1" ht="12" customHeight="1">
      <c r="A8" s="40"/>
      <c r="B8" s="46"/>
      <c r="C8" s="40"/>
      <c r="D8" s="133" t="s">
        <v>144</v>
      </c>
      <c r="E8" s="40"/>
      <c r="F8" s="40"/>
      <c r="G8" s="40"/>
      <c r="H8" s="40"/>
      <c r="I8" s="40"/>
      <c r="J8" s="40"/>
      <c r="K8" s="40"/>
      <c r="L8" s="134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5" t="s">
        <v>231</v>
      </c>
      <c r="F9" s="40"/>
      <c r="G9" s="40"/>
      <c r="H9" s="40"/>
      <c r="I9" s="40"/>
      <c r="J9" s="40"/>
      <c r="K9" s="40"/>
      <c r="L9" s="134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4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3" t="s">
        <v>18</v>
      </c>
      <c r="E11" s="40"/>
      <c r="F11" s="136" t="s">
        <v>19</v>
      </c>
      <c r="G11" s="40"/>
      <c r="H11" s="40"/>
      <c r="I11" s="133" t="s">
        <v>20</v>
      </c>
      <c r="J11" s="136" t="s">
        <v>19</v>
      </c>
      <c r="K11" s="40"/>
      <c r="L11" s="134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3" t="s">
        <v>21</v>
      </c>
      <c r="E12" s="40"/>
      <c r="F12" s="136" t="s">
        <v>22</v>
      </c>
      <c r="G12" s="40"/>
      <c r="H12" s="40"/>
      <c r="I12" s="133" t="s">
        <v>23</v>
      </c>
      <c r="J12" s="137" t="str">
        <f>'Rekapitulace stavby'!AN8</f>
        <v>25. 1. 2022</v>
      </c>
      <c r="K12" s="40"/>
      <c r="L12" s="134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4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3" t="s">
        <v>25</v>
      </c>
      <c r="E14" s="40"/>
      <c r="F14" s="40"/>
      <c r="G14" s="40"/>
      <c r="H14" s="40"/>
      <c r="I14" s="133" t="s">
        <v>26</v>
      </c>
      <c r="J14" s="136" t="str">
        <f>IF('Rekapitulace stavby'!AN10="","",'Rekapitulace stavby'!AN10)</f>
        <v/>
      </c>
      <c r="K14" s="40"/>
      <c r="L14" s="134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6" t="str">
        <f>IF('Rekapitulace stavby'!E11="","",'Rekapitulace stavby'!E11)</f>
        <v xml:space="preserve"> </v>
      </c>
      <c r="F15" s="40"/>
      <c r="G15" s="40"/>
      <c r="H15" s="40"/>
      <c r="I15" s="133" t="s">
        <v>28</v>
      </c>
      <c r="J15" s="136" t="str">
        <f>IF('Rekapitulace stavby'!AN11="","",'Rekapitulace stavby'!AN11)</f>
        <v/>
      </c>
      <c r="K15" s="40"/>
      <c r="L15" s="134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4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3" t="s">
        <v>29</v>
      </c>
      <c r="E17" s="40"/>
      <c r="F17" s="40"/>
      <c r="G17" s="40"/>
      <c r="H17" s="40"/>
      <c r="I17" s="133" t="s">
        <v>26</v>
      </c>
      <c r="J17" s="35" t="str">
        <f>'Rekapitulace stavby'!AN13</f>
        <v>Vyplň údaj</v>
      </c>
      <c r="K17" s="40"/>
      <c r="L17" s="134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6"/>
      <c r="G18" s="136"/>
      <c r="H18" s="136"/>
      <c r="I18" s="133" t="s">
        <v>28</v>
      </c>
      <c r="J18" s="35" t="str">
        <f>'Rekapitulace stavby'!AN14</f>
        <v>Vyplň údaj</v>
      </c>
      <c r="K18" s="40"/>
      <c r="L18" s="134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4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3" t="s">
        <v>31</v>
      </c>
      <c r="E20" s="40"/>
      <c r="F20" s="40"/>
      <c r="G20" s="40"/>
      <c r="H20" s="40"/>
      <c r="I20" s="133" t="s">
        <v>26</v>
      </c>
      <c r="J20" s="136" t="str">
        <f>IF('Rekapitulace stavby'!AN16="","",'Rekapitulace stavby'!AN16)</f>
        <v/>
      </c>
      <c r="K20" s="40"/>
      <c r="L20" s="134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6" t="str">
        <f>IF('Rekapitulace stavby'!E17="","",'Rekapitulace stavby'!E17)</f>
        <v xml:space="preserve"> </v>
      </c>
      <c r="F21" s="40"/>
      <c r="G21" s="40"/>
      <c r="H21" s="40"/>
      <c r="I21" s="133" t="s">
        <v>28</v>
      </c>
      <c r="J21" s="136" t="str">
        <f>IF('Rekapitulace stavby'!AN17="","",'Rekapitulace stavby'!AN17)</f>
        <v/>
      </c>
      <c r="K21" s="40"/>
      <c r="L21" s="134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4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3" t="s">
        <v>33</v>
      </c>
      <c r="E23" s="40"/>
      <c r="F23" s="40"/>
      <c r="G23" s="40"/>
      <c r="H23" s="40"/>
      <c r="I23" s="133" t="s">
        <v>26</v>
      </c>
      <c r="J23" s="136" t="s">
        <v>19</v>
      </c>
      <c r="K23" s="40"/>
      <c r="L23" s="134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6" t="s">
        <v>34</v>
      </c>
      <c r="F24" s="40"/>
      <c r="G24" s="40"/>
      <c r="H24" s="40"/>
      <c r="I24" s="133" t="s">
        <v>28</v>
      </c>
      <c r="J24" s="136" t="s">
        <v>19</v>
      </c>
      <c r="K24" s="40"/>
      <c r="L24" s="134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4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3" t="s">
        <v>35</v>
      </c>
      <c r="E26" s="40"/>
      <c r="F26" s="40"/>
      <c r="G26" s="40"/>
      <c r="H26" s="40"/>
      <c r="I26" s="40"/>
      <c r="J26" s="40"/>
      <c r="K26" s="40"/>
      <c r="L26" s="134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4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2"/>
      <c r="E29" s="142"/>
      <c r="F29" s="142"/>
      <c r="G29" s="142"/>
      <c r="H29" s="142"/>
      <c r="I29" s="142"/>
      <c r="J29" s="142"/>
      <c r="K29" s="142"/>
      <c r="L29" s="134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3" t="s">
        <v>37</v>
      </c>
      <c r="E30" s="40"/>
      <c r="F30" s="40"/>
      <c r="G30" s="40"/>
      <c r="H30" s="40"/>
      <c r="I30" s="40"/>
      <c r="J30" s="144">
        <f>ROUND(J88, 2)</f>
        <v>0</v>
      </c>
      <c r="K30" s="40"/>
      <c r="L30" s="134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2"/>
      <c r="E31" s="142"/>
      <c r="F31" s="142"/>
      <c r="G31" s="142"/>
      <c r="H31" s="142"/>
      <c r="I31" s="142"/>
      <c r="J31" s="142"/>
      <c r="K31" s="142"/>
      <c r="L31" s="134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5" t="s">
        <v>39</v>
      </c>
      <c r="G32" s="40"/>
      <c r="H32" s="40"/>
      <c r="I32" s="145" t="s">
        <v>38</v>
      </c>
      <c r="J32" s="145" t="s">
        <v>40</v>
      </c>
      <c r="K32" s="40"/>
      <c r="L32" s="134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6" t="s">
        <v>41</v>
      </c>
      <c r="E33" s="133" t="s">
        <v>42</v>
      </c>
      <c r="F33" s="147">
        <f>ROUND((SUM(BE88:BE233)),  2)</f>
        <v>0</v>
      </c>
      <c r="G33" s="40"/>
      <c r="H33" s="40"/>
      <c r="I33" s="148">
        <v>0.20999999999999999</v>
      </c>
      <c r="J33" s="147">
        <f>ROUND(((SUM(BE88:BE233))*I33),  2)</f>
        <v>0</v>
      </c>
      <c r="K33" s="40"/>
      <c r="L33" s="134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3" t="s">
        <v>43</v>
      </c>
      <c r="F34" s="147">
        <f>ROUND((SUM(BF88:BF233)),  2)</f>
        <v>0</v>
      </c>
      <c r="G34" s="40"/>
      <c r="H34" s="40"/>
      <c r="I34" s="148">
        <v>0.14999999999999999</v>
      </c>
      <c r="J34" s="147">
        <f>ROUND(((SUM(BF88:BF233))*I34),  2)</f>
        <v>0</v>
      </c>
      <c r="K34" s="40"/>
      <c r="L34" s="134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3" t="s">
        <v>44</v>
      </c>
      <c r="F35" s="147">
        <f>ROUND((SUM(BG88:BG233)),  2)</f>
        <v>0</v>
      </c>
      <c r="G35" s="40"/>
      <c r="H35" s="40"/>
      <c r="I35" s="148">
        <v>0.20999999999999999</v>
      </c>
      <c r="J35" s="147">
        <f>0</f>
        <v>0</v>
      </c>
      <c r="K35" s="40"/>
      <c r="L35" s="134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3" t="s">
        <v>45</v>
      </c>
      <c r="F36" s="147">
        <f>ROUND((SUM(BH88:BH233)),  2)</f>
        <v>0</v>
      </c>
      <c r="G36" s="40"/>
      <c r="H36" s="40"/>
      <c r="I36" s="148">
        <v>0.14999999999999999</v>
      </c>
      <c r="J36" s="147">
        <f>0</f>
        <v>0</v>
      </c>
      <c r="K36" s="40"/>
      <c r="L36" s="134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3" t="s">
        <v>46</v>
      </c>
      <c r="F37" s="147">
        <f>ROUND((SUM(BI88:BI233)),  2)</f>
        <v>0</v>
      </c>
      <c r="G37" s="40"/>
      <c r="H37" s="40"/>
      <c r="I37" s="148">
        <v>0</v>
      </c>
      <c r="J37" s="147">
        <f>0</f>
        <v>0</v>
      </c>
      <c r="K37" s="40"/>
      <c r="L37" s="134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4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86</v>
      </c>
      <c r="D45" s="42"/>
      <c r="E45" s="42"/>
      <c r="F45" s="42"/>
      <c r="G45" s="42"/>
      <c r="H45" s="42"/>
      <c r="I45" s="42"/>
      <c r="J45" s="42"/>
      <c r="K45" s="42"/>
      <c r="L45" s="134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4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4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247" t="str">
        <f>E7</f>
        <v>Čertovka, Bílé Podolí, oprava opevnění v obci, ř. km 10,077-10,111</v>
      </c>
      <c r="F48" s="34"/>
      <c r="G48" s="34"/>
      <c r="H48" s="34"/>
      <c r="I48" s="42"/>
      <c r="J48" s="42"/>
      <c r="K48" s="42"/>
      <c r="L48" s="134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144</v>
      </c>
      <c r="D49" s="42"/>
      <c r="E49" s="42"/>
      <c r="F49" s="42"/>
      <c r="G49" s="42"/>
      <c r="H49" s="42"/>
      <c r="I49" s="42"/>
      <c r="J49" s="42"/>
      <c r="K49" s="42"/>
      <c r="L49" s="134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02 - SO 02 Oprava stávajícího opevnění</v>
      </c>
      <c r="F50" s="42"/>
      <c r="G50" s="42"/>
      <c r="H50" s="42"/>
      <c r="I50" s="42"/>
      <c r="J50" s="42"/>
      <c r="K50" s="42"/>
      <c r="L50" s="134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4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Bílé Podolí</v>
      </c>
      <c r="G52" s="42"/>
      <c r="H52" s="42"/>
      <c r="I52" s="34" t="s">
        <v>23</v>
      </c>
      <c r="J52" s="74" t="str">
        <f>IF(J12="","",J12)</f>
        <v>25. 1. 2022</v>
      </c>
      <c r="K52" s="42"/>
      <c r="L52" s="134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4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 xml:space="preserve"> </v>
      </c>
      <c r="K54" s="42"/>
      <c r="L54" s="134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33</v>
      </c>
      <c r="J55" s="38" t="str">
        <f>E24</f>
        <v>Komplex CR s.r.o.</v>
      </c>
      <c r="K55" s="42"/>
      <c r="L55" s="134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4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0" t="s">
        <v>87</v>
      </c>
      <c r="D57" s="161"/>
      <c r="E57" s="161"/>
      <c r="F57" s="161"/>
      <c r="G57" s="161"/>
      <c r="H57" s="161"/>
      <c r="I57" s="161"/>
      <c r="J57" s="162" t="s">
        <v>88</v>
      </c>
      <c r="K57" s="161"/>
      <c r="L57" s="134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4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3" t="s">
        <v>69</v>
      </c>
      <c r="D59" s="42"/>
      <c r="E59" s="42"/>
      <c r="F59" s="42"/>
      <c r="G59" s="42"/>
      <c r="H59" s="42"/>
      <c r="I59" s="42"/>
      <c r="J59" s="104">
        <f>J88</f>
        <v>0</v>
      </c>
      <c r="K59" s="42"/>
      <c r="L59" s="134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89</v>
      </c>
    </row>
    <row r="60" s="9" customFormat="1" ht="24.96" customHeight="1">
      <c r="A60" s="9"/>
      <c r="B60" s="164"/>
      <c r="C60" s="165"/>
      <c r="D60" s="166" t="s">
        <v>146</v>
      </c>
      <c r="E60" s="167"/>
      <c r="F60" s="167"/>
      <c r="G60" s="167"/>
      <c r="H60" s="167"/>
      <c r="I60" s="167"/>
      <c r="J60" s="168">
        <f>J89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147</v>
      </c>
      <c r="E61" s="173"/>
      <c r="F61" s="173"/>
      <c r="G61" s="173"/>
      <c r="H61" s="173"/>
      <c r="I61" s="173"/>
      <c r="J61" s="174">
        <f>J90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232</v>
      </c>
      <c r="E62" s="173"/>
      <c r="F62" s="173"/>
      <c r="G62" s="173"/>
      <c r="H62" s="173"/>
      <c r="I62" s="173"/>
      <c r="J62" s="174">
        <f>J132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0"/>
      <c r="C63" s="171"/>
      <c r="D63" s="172" t="s">
        <v>233</v>
      </c>
      <c r="E63" s="173"/>
      <c r="F63" s="173"/>
      <c r="G63" s="173"/>
      <c r="H63" s="173"/>
      <c r="I63" s="173"/>
      <c r="J63" s="174">
        <f>J153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234</v>
      </c>
      <c r="E64" s="173"/>
      <c r="F64" s="173"/>
      <c r="G64" s="173"/>
      <c r="H64" s="173"/>
      <c r="I64" s="173"/>
      <c r="J64" s="174">
        <f>J176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0"/>
      <c r="C65" s="171"/>
      <c r="D65" s="172" t="s">
        <v>148</v>
      </c>
      <c r="E65" s="173"/>
      <c r="F65" s="173"/>
      <c r="G65" s="173"/>
      <c r="H65" s="173"/>
      <c r="I65" s="173"/>
      <c r="J65" s="174">
        <f>J194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0"/>
      <c r="C66" s="171"/>
      <c r="D66" s="172" t="s">
        <v>149</v>
      </c>
      <c r="E66" s="173"/>
      <c r="F66" s="173"/>
      <c r="G66" s="173"/>
      <c r="H66" s="173"/>
      <c r="I66" s="173"/>
      <c r="J66" s="174">
        <f>J212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4"/>
      <c r="C67" s="165"/>
      <c r="D67" s="166" t="s">
        <v>235</v>
      </c>
      <c r="E67" s="167"/>
      <c r="F67" s="167"/>
      <c r="G67" s="167"/>
      <c r="H67" s="167"/>
      <c r="I67" s="167"/>
      <c r="J67" s="168">
        <f>J221</f>
        <v>0</v>
      </c>
      <c r="K67" s="165"/>
      <c r="L67" s="16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0"/>
      <c r="C68" s="171"/>
      <c r="D68" s="172" t="s">
        <v>236</v>
      </c>
      <c r="E68" s="173"/>
      <c r="F68" s="173"/>
      <c r="G68" s="173"/>
      <c r="H68" s="173"/>
      <c r="I68" s="173"/>
      <c r="J68" s="174">
        <f>J222</f>
        <v>0</v>
      </c>
      <c r="K68" s="171"/>
      <c r="L68" s="17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4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34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93</v>
      </c>
      <c r="D75" s="42"/>
      <c r="E75" s="42"/>
      <c r="F75" s="42"/>
      <c r="G75" s="42"/>
      <c r="H75" s="42"/>
      <c r="I75" s="42"/>
      <c r="J75" s="42"/>
      <c r="K75" s="42"/>
      <c r="L75" s="134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4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34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247" t="str">
        <f>E7</f>
        <v>Čertovka, Bílé Podolí, oprava opevnění v obci, ř. km 10,077-10,111</v>
      </c>
      <c r="F78" s="34"/>
      <c r="G78" s="34"/>
      <c r="H78" s="34"/>
      <c r="I78" s="42"/>
      <c r="J78" s="42"/>
      <c r="K78" s="42"/>
      <c r="L78" s="134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144</v>
      </c>
      <c r="D79" s="42"/>
      <c r="E79" s="42"/>
      <c r="F79" s="42"/>
      <c r="G79" s="42"/>
      <c r="H79" s="42"/>
      <c r="I79" s="42"/>
      <c r="J79" s="42"/>
      <c r="K79" s="42"/>
      <c r="L79" s="134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E9</f>
        <v>02 - SO 02 Oprava stávajícího opevnění</v>
      </c>
      <c r="F80" s="42"/>
      <c r="G80" s="42"/>
      <c r="H80" s="42"/>
      <c r="I80" s="42"/>
      <c r="J80" s="42"/>
      <c r="K80" s="42"/>
      <c r="L80" s="134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4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21</v>
      </c>
      <c r="D82" s="42"/>
      <c r="E82" s="42"/>
      <c r="F82" s="29" t="str">
        <f>F12</f>
        <v>Bílé Podolí</v>
      </c>
      <c r="G82" s="42"/>
      <c r="H82" s="42"/>
      <c r="I82" s="34" t="s">
        <v>23</v>
      </c>
      <c r="J82" s="74" t="str">
        <f>IF(J12="","",J12)</f>
        <v>25. 1. 2022</v>
      </c>
      <c r="K82" s="42"/>
      <c r="L82" s="134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4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25</v>
      </c>
      <c r="D84" s="42"/>
      <c r="E84" s="42"/>
      <c r="F84" s="29" t="str">
        <f>E15</f>
        <v xml:space="preserve"> </v>
      </c>
      <c r="G84" s="42"/>
      <c r="H84" s="42"/>
      <c r="I84" s="34" t="s">
        <v>31</v>
      </c>
      <c r="J84" s="38" t="str">
        <f>E21</f>
        <v xml:space="preserve"> </v>
      </c>
      <c r="K84" s="42"/>
      <c r="L84" s="134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29</v>
      </c>
      <c r="D85" s="42"/>
      <c r="E85" s="42"/>
      <c r="F85" s="29" t="str">
        <f>IF(E18="","",E18)</f>
        <v>Vyplň údaj</v>
      </c>
      <c r="G85" s="42"/>
      <c r="H85" s="42"/>
      <c r="I85" s="34" t="s">
        <v>33</v>
      </c>
      <c r="J85" s="38" t="str">
        <f>E24</f>
        <v>Komplex CR s.r.o.</v>
      </c>
      <c r="K85" s="42"/>
      <c r="L85" s="134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4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76"/>
      <c r="B87" s="177"/>
      <c r="C87" s="178" t="s">
        <v>94</v>
      </c>
      <c r="D87" s="179" t="s">
        <v>56</v>
      </c>
      <c r="E87" s="179" t="s">
        <v>52</v>
      </c>
      <c r="F87" s="179" t="s">
        <v>53</v>
      </c>
      <c r="G87" s="179" t="s">
        <v>95</v>
      </c>
      <c r="H87" s="179" t="s">
        <v>96</v>
      </c>
      <c r="I87" s="179" t="s">
        <v>97</v>
      </c>
      <c r="J87" s="179" t="s">
        <v>88</v>
      </c>
      <c r="K87" s="180" t="s">
        <v>98</v>
      </c>
      <c r="L87" s="181"/>
      <c r="M87" s="94" t="s">
        <v>19</v>
      </c>
      <c r="N87" s="95" t="s">
        <v>41</v>
      </c>
      <c r="O87" s="95" t="s">
        <v>99</v>
      </c>
      <c r="P87" s="95" t="s">
        <v>100</v>
      </c>
      <c r="Q87" s="95" t="s">
        <v>101</v>
      </c>
      <c r="R87" s="95" t="s">
        <v>102</v>
      </c>
      <c r="S87" s="95" t="s">
        <v>103</v>
      </c>
      <c r="T87" s="96" t="s">
        <v>104</v>
      </c>
      <c r="U87" s="176"/>
      <c r="V87" s="176"/>
      <c r="W87" s="176"/>
      <c r="X87" s="176"/>
      <c r="Y87" s="176"/>
      <c r="Z87" s="176"/>
      <c r="AA87" s="176"/>
      <c r="AB87" s="176"/>
      <c r="AC87" s="176"/>
      <c r="AD87" s="176"/>
      <c r="AE87" s="176"/>
    </row>
    <row r="88" s="2" customFormat="1" ht="22.8" customHeight="1">
      <c r="A88" s="40"/>
      <c r="B88" s="41"/>
      <c r="C88" s="101" t="s">
        <v>105</v>
      </c>
      <c r="D88" s="42"/>
      <c r="E88" s="42"/>
      <c r="F88" s="42"/>
      <c r="G88" s="42"/>
      <c r="H88" s="42"/>
      <c r="I88" s="42"/>
      <c r="J88" s="182">
        <f>BK88</f>
        <v>0</v>
      </c>
      <c r="K88" s="42"/>
      <c r="L88" s="46"/>
      <c r="M88" s="97"/>
      <c r="N88" s="183"/>
      <c r="O88" s="98"/>
      <c r="P88" s="184">
        <f>P89+P221</f>
        <v>0</v>
      </c>
      <c r="Q88" s="98"/>
      <c r="R88" s="184">
        <f>R89+R221</f>
        <v>33.940244090400007</v>
      </c>
      <c r="S88" s="98"/>
      <c r="T88" s="185">
        <f>T89+T221</f>
        <v>15.72476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70</v>
      </c>
      <c r="AU88" s="19" t="s">
        <v>89</v>
      </c>
      <c r="BK88" s="186">
        <f>BK89+BK221</f>
        <v>0</v>
      </c>
    </row>
    <row r="89" s="12" customFormat="1" ht="25.92" customHeight="1">
      <c r="A89" s="12"/>
      <c r="B89" s="187"/>
      <c r="C89" s="188"/>
      <c r="D89" s="189" t="s">
        <v>70</v>
      </c>
      <c r="E89" s="190" t="s">
        <v>150</v>
      </c>
      <c r="F89" s="190" t="s">
        <v>151</v>
      </c>
      <c r="G89" s="188"/>
      <c r="H89" s="188"/>
      <c r="I89" s="191"/>
      <c r="J89" s="192">
        <f>BK89</f>
        <v>0</v>
      </c>
      <c r="K89" s="188"/>
      <c r="L89" s="193"/>
      <c r="M89" s="194"/>
      <c r="N89" s="195"/>
      <c r="O89" s="195"/>
      <c r="P89" s="196">
        <f>P90+P132+P153+P176+P194+P212</f>
        <v>0</v>
      </c>
      <c r="Q89" s="195"/>
      <c r="R89" s="196">
        <f>R90+R132+R153+R176+R194+R212</f>
        <v>32.545244090400004</v>
      </c>
      <c r="S89" s="195"/>
      <c r="T89" s="197">
        <f>T90+T132+T153+T176+T194+T212</f>
        <v>15.72476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8" t="s">
        <v>76</v>
      </c>
      <c r="AT89" s="199" t="s">
        <v>70</v>
      </c>
      <c r="AU89" s="199" t="s">
        <v>71</v>
      </c>
      <c r="AY89" s="198" t="s">
        <v>109</v>
      </c>
      <c r="BK89" s="200">
        <f>BK90+BK132+BK153+BK176+BK194+BK212</f>
        <v>0</v>
      </c>
    </row>
    <row r="90" s="12" customFormat="1" ht="22.8" customHeight="1">
      <c r="A90" s="12"/>
      <c r="B90" s="187"/>
      <c r="C90" s="188"/>
      <c r="D90" s="189" t="s">
        <v>70</v>
      </c>
      <c r="E90" s="201" t="s">
        <v>76</v>
      </c>
      <c r="F90" s="201" t="s">
        <v>152</v>
      </c>
      <c r="G90" s="188"/>
      <c r="H90" s="188"/>
      <c r="I90" s="191"/>
      <c r="J90" s="202">
        <f>BK90</f>
        <v>0</v>
      </c>
      <c r="K90" s="188"/>
      <c r="L90" s="193"/>
      <c r="M90" s="194"/>
      <c r="N90" s="195"/>
      <c r="O90" s="195"/>
      <c r="P90" s="196">
        <f>SUM(P91:P131)</f>
        <v>0</v>
      </c>
      <c r="Q90" s="195"/>
      <c r="R90" s="196">
        <f>SUM(R91:R131)</f>
        <v>0.99072925199999995</v>
      </c>
      <c r="S90" s="195"/>
      <c r="T90" s="197">
        <f>SUM(T91:T131)</f>
        <v>5.7702999999999998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8" t="s">
        <v>76</v>
      </c>
      <c r="AT90" s="199" t="s">
        <v>70</v>
      </c>
      <c r="AU90" s="199" t="s">
        <v>76</v>
      </c>
      <c r="AY90" s="198" t="s">
        <v>109</v>
      </c>
      <c r="BK90" s="200">
        <f>SUM(BK91:BK131)</f>
        <v>0</v>
      </c>
    </row>
    <row r="91" s="2" customFormat="1" ht="49.05" customHeight="1">
      <c r="A91" s="40"/>
      <c r="B91" s="41"/>
      <c r="C91" s="203" t="s">
        <v>76</v>
      </c>
      <c r="D91" s="203" t="s">
        <v>112</v>
      </c>
      <c r="E91" s="204" t="s">
        <v>237</v>
      </c>
      <c r="F91" s="205" t="s">
        <v>238</v>
      </c>
      <c r="G91" s="206" t="s">
        <v>169</v>
      </c>
      <c r="H91" s="207">
        <v>3.0369999999999999</v>
      </c>
      <c r="I91" s="208"/>
      <c r="J91" s="209">
        <f>ROUND(I91*H91,2)</f>
        <v>0</v>
      </c>
      <c r="K91" s="205" t="s">
        <v>115</v>
      </c>
      <c r="L91" s="46"/>
      <c r="M91" s="210" t="s">
        <v>19</v>
      </c>
      <c r="N91" s="211" t="s">
        <v>42</v>
      </c>
      <c r="O91" s="86"/>
      <c r="P91" s="212">
        <f>O91*H91</f>
        <v>0</v>
      </c>
      <c r="Q91" s="212">
        <v>0</v>
      </c>
      <c r="R91" s="212">
        <f>Q91*H91</f>
        <v>0</v>
      </c>
      <c r="S91" s="212">
        <v>1.8999999999999999</v>
      </c>
      <c r="T91" s="213">
        <f>S91*H91</f>
        <v>5.7702999999999998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4" t="s">
        <v>138</v>
      </c>
      <c r="AT91" s="214" t="s">
        <v>112</v>
      </c>
      <c r="AU91" s="214" t="s">
        <v>81</v>
      </c>
      <c r="AY91" s="19" t="s">
        <v>109</v>
      </c>
      <c r="BE91" s="215">
        <f>IF(N91="základní",J91,0)</f>
        <v>0</v>
      </c>
      <c r="BF91" s="215">
        <f>IF(N91="snížená",J91,0)</f>
        <v>0</v>
      </c>
      <c r="BG91" s="215">
        <f>IF(N91="zákl. přenesená",J91,0)</f>
        <v>0</v>
      </c>
      <c r="BH91" s="215">
        <f>IF(N91="sníž. přenesená",J91,0)</f>
        <v>0</v>
      </c>
      <c r="BI91" s="215">
        <f>IF(N91="nulová",J91,0)</f>
        <v>0</v>
      </c>
      <c r="BJ91" s="19" t="s">
        <v>76</v>
      </c>
      <c r="BK91" s="215">
        <f>ROUND(I91*H91,2)</f>
        <v>0</v>
      </c>
      <c r="BL91" s="19" t="s">
        <v>138</v>
      </c>
      <c r="BM91" s="214" t="s">
        <v>239</v>
      </c>
    </row>
    <row r="92" s="2" customFormat="1">
      <c r="A92" s="40"/>
      <c r="B92" s="41"/>
      <c r="C92" s="42"/>
      <c r="D92" s="216" t="s">
        <v>118</v>
      </c>
      <c r="E92" s="42"/>
      <c r="F92" s="217" t="s">
        <v>240</v>
      </c>
      <c r="G92" s="42"/>
      <c r="H92" s="42"/>
      <c r="I92" s="218"/>
      <c r="J92" s="42"/>
      <c r="K92" s="42"/>
      <c r="L92" s="46"/>
      <c r="M92" s="219"/>
      <c r="N92" s="220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118</v>
      </c>
      <c r="AU92" s="19" t="s">
        <v>81</v>
      </c>
    </row>
    <row r="93" s="13" customFormat="1">
      <c r="A93" s="13"/>
      <c r="B93" s="221"/>
      <c r="C93" s="222"/>
      <c r="D93" s="223" t="s">
        <v>120</v>
      </c>
      <c r="E93" s="224" t="s">
        <v>19</v>
      </c>
      <c r="F93" s="225" t="s">
        <v>241</v>
      </c>
      <c r="G93" s="222"/>
      <c r="H93" s="224" t="s">
        <v>19</v>
      </c>
      <c r="I93" s="226"/>
      <c r="J93" s="222"/>
      <c r="K93" s="222"/>
      <c r="L93" s="227"/>
      <c r="M93" s="228"/>
      <c r="N93" s="229"/>
      <c r="O93" s="229"/>
      <c r="P93" s="229"/>
      <c r="Q93" s="229"/>
      <c r="R93" s="229"/>
      <c r="S93" s="229"/>
      <c r="T93" s="230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1" t="s">
        <v>120</v>
      </c>
      <c r="AU93" s="231" t="s">
        <v>81</v>
      </c>
      <c r="AV93" s="13" t="s">
        <v>76</v>
      </c>
      <c r="AW93" s="13" t="s">
        <v>32</v>
      </c>
      <c r="AX93" s="13" t="s">
        <v>71</v>
      </c>
      <c r="AY93" s="231" t="s">
        <v>109</v>
      </c>
    </row>
    <row r="94" s="13" customFormat="1">
      <c r="A94" s="13"/>
      <c r="B94" s="221"/>
      <c r="C94" s="222"/>
      <c r="D94" s="223" t="s">
        <v>120</v>
      </c>
      <c r="E94" s="224" t="s">
        <v>19</v>
      </c>
      <c r="F94" s="225" t="s">
        <v>242</v>
      </c>
      <c r="G94" s="222"/>
      <c r="H94" s="224" t="s">
        <v>19</v>
      </c>
      <c r="I94" s="226"/>
      <c r="J94" s="222"/>
      <c r="K94" s="222"/>
      <c r="L94" s="227"/>
      <c r="M94" s="228"/>
      <c r="N94" s="229"/>
      <c r="O94" s="229"/>
      <c r="P94" s="229"/>
      <c r="Q94" s="229"/>
      <c r="R94" s="229"/>
      <c r="S94" s="229"/>
      <c r="T94" s="230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1" t="s">
        <v>120</v>
      </c>
      <c r="AU94" s="231" t="s">
        <v>81</v>
      </c>
      <c r="AV94" s="13" t="s">
        <v>76</v>
      </c>
      <c r="AW94" s="13" t="s">
        <v>32</v>
      </c>
      <c r="AX94" s="13" t="s">
        <v>71</v>
      </c>
      <c r="AY94" s="231" t="s">
        <v>109</v>
      </c>
    </row>
    <row r="95" s="13" customFormat="1">
      <c r="A95" s="13"/>
      <c r="B95" s="221"/>
      <c r="C95" s="222"/>
      <c r="D95" s="223" t="s">
        <v>120</v>
      </c>
      <c r="E95" s="224" t="s">
        <v>19</v>
      </c>
      <c r="F95" s="225" t="s">
        <v>243</v>
      </c>
      <c r="G95" s="222"/>
      <c r="H95" s="224" t="s">
        <v>19</v>
      </c>
      <c r="I95" s="226"/>
      <c r="J95" s="222"/>
      <c r="K95" s="222"/>
      <c r="L95" s="227"/>
      <c r="M95" s="228"/>
      <c r="N95" s="229"/>
      <c r="O95" s="229"/>
      <c r="P95" s="229"/>
      <c r="Q95" s="229"/>
      <c r="R95" s="229"/>
      <c r="S95" s="229"/>
      <c r="T95" s="230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1" t="s">
        <v>120</v>
      </c>
      <c r="AU95" s="231" t="s">
        <v>81</v>
      </c>
      <c r="AV95" s="13" t="s">
        <v>76</v>
      </c>
      <c r="AW95" s="13" t="s">
        <v>32</v>
      </c>
      <c r="AX95" s="13" t="s">
        <v>71</v>
      </c>
      <c r="AY95" s="231" t="s">
        <v>109</v>
      </c>
    </row>
    <row r="96" s="13" customFormat="1">
      <c r="A96" s="13"/>
      <c r="B96" s="221"/>
      <c r="C96" s="222"/>
      <c r="D96" s="223" t="s">
        <v>120</v>
      </c>
      <c r="E96" s="224" t="s">
        <v>19</v>
      </c>
      <c r="F96" s="225" t="s">
        <v>244</v>
      </c>
      <c r="G96" s="222"/>
      <c r="H96" s="224" t="s">
        <v>19</v>
      </c>
      <c r="I96" s="226"/>
      <c r="J96" s="222"/>
      <c r="K96" s="222"/>
      <c r="L96" s="227"/>
      <c r="M96" s="228"/>
      <c r="N96" s="229"/>
      <c r="O96" s="229"/>
      <c r="P96" s="229"/>
      <c r="Q96" s="229"/>
      <c r="R96" s="229"/>
      <c r="S96" s="229"/>
      <c r="T96" s="230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1" t="s">
        <v>120</v>
      </c>
      <c r="AU96" s="231" t="s">
        <v>81</v>
      </c>
      <c r="AV96" s="13" t="s">
        <v>76</v>
      </c>
      <c r="AW96" s="13" t="s">
        <v>32</v>
      </c>
      <c r="AX96" s="13" t="s">
        <v>71</v>
      </c>
      <c r="AY96" s="231" t="s">
        <v>109</v>
      </c>
    </row>
    <row r="97" s="13" customFormat="1">
      <c r="A97" s="13"/>
      <c r="B97" s="221"/>
      <c r="C97" s="222"/>
      <c r="D97" s="223" t="s">
        <v>120</v>
      </c>
      <c r="E97" s="224" t="s">
        <v>19</v>
      </c>
      <c r="F97" s="225" t="s">
        <v>245</v>
      </c>
      <c r="G97" s="222"/>
      <c r="H97" s="224" t="s">
        <v>19</v>
      </c>
      <c r="I97" s="226"/>
      <c r="J97" s="222"/>
      <c r="K97" s="222"/>
      <c r="L97" s="227"/>
      <c r="M97" s="228"/>
      <c r="N97" s="229"/>
      <c r="O97" s="229"/>
      <c r="P97" s="229"/>
      <c r="Q97" s="229"/>
      <c r="R97" s="229"/>
      <c r="S97" s="229"/>
      <c r="T97" s="230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1" t="s">
        <v>120</v>
      </c>
      <c r="AU97" s="231" t="s">
        <v>81</v>
      </c>
      <c r="AV97" s="13" t="s">
        <v>76</v>
      </c>
      <c r="AW97" s="13" t="s">
        <v>32</v>
      </c>
      <c r="AX97" s="13" t="s">
        <v>71</v>
      </c>
      <c r="AY97" s="231" t="s">
        <v>109</v>
      </c>
    </row>
    <row r="98" s="14" customFormat="1">
      <c r="A98" s="14"/>
      <c r="B98" s="232"/>
      <c r="C98" s="233"/>
      <c r="D98" s="223" t="s">
        <v>120</v>
      </c>
      <c r="E98" s="234" t="s">
        <v>19</v>
      </c>
      <c r="F98" s="235" t="s">
        <v>246</v>
      </c>
      <c r="G98" s="233"/>
      <c r="H98" s="236">
        <v>1.5609999999999999</v>
      </c>
      <c r="I98" s="237"/>
      <c r="J98" s="233"/>
      <c r="K98" s="233"/>
      <c r="L98" s="238"/>
      <c r="M98" s="239"/>
      <c r="N98" s="240"/>
      <c r="O98" s="240"/>
      <c r="P98" s="240"/>
      <c r="Q98" s="240"/>
      <c r="R98" s="240"/>
      <c r="S98" s="240"/>
      <c r="T98" s="241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2" t="s">
        <v>120</v>
      </c>
      <c r="AU98" s="242" t="s">
        <v>81</v>
      </c>
      <c r="AV98" s="14" t="s">
        <v>81</v>
      </c>
      <c r="AW98" s="14" t="s">
        <v>32</v>
      </c>
      <c r="AX98" s="14" t="s">
        <v>71</v>
      </c>
      <c r="AY98" s="242" t="s">
        <v>109</v>
      </c>
    </row>
    <row r="99" s="13" customFormat="1">
      <c r="A99" s="13"/>
      <c r="B99" s="221"/>
      <c r="C99" s="222"/>
      <c r="D99" s="223" t="s">
        <v>120</v>
      </c>
      <c r="E99" s="224" t="s">
        <v>19</v>
      </c>
      <c r="F99" s="225" t="s">
        <v>247</v>
      </c>
      <c r="G99" s="222"/>
      <c r="H99" s="224" t="s">
        <v>19</v>
      </c>
      <c r="I99" s="226"/>
      <c r="J99" s="222"/>
      <c r="K99" s="222"/>
      <c r="L99" s="227"/>
      <c r="M99" s="228"/>
      <c r="N99" s="229"/>
      <c r="O99" s="229"/>
      <c r="P99" s="229"/>
      <c r="Q99" s="229"/>
      <c r="R99" s="229"/>
      <c r="S99" s="229"/>
      <c r="T99" s="230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1" t="s">
        <v>120</v>
      </c>
      <c r="AU99" s="231" t="s">
        <v>81</v>
      </c>
      <c r="AV99" s="13" t="s">
        <v>76</v>
      </c>
      <c r="AW99" s="13" t="s">
        <v>32</v>
      </c>
      <c r="AX99" s="13" t="s">
        <v>71</v>
      </c>
      <c r="AY99" s="231" t="s">
        <v>109</v>
      </c>
    </row>
    <row r="100" s="13" customFormat="1">
      <c r="A100" s="13"/>
      <c r="B100" s="221"/>
      <c r="C100" s="222"/>
      <c r="D100" s="223" t="s">
        <v>120</v>
      </c>
      <c r="E100" s="224" t="s">
        <v>19</v>
      </c>
      <c r="F100" s="225" t="s">
        <v>248</v>
      </c>
      <c r="G100" s="222"/>
      <c r="H100" s="224" t="s">
        <v>19</v>
      </c>
      <c r="I100" s="226"/>
      <c r="J100" s="222"/>
      <c r="K100" s="222"/>
      <c r="L100" s="227"/>
      <c r="M100" s="228"/>
      <c r="N100" s="229"/>
      <c r="O100" s="229"/>
      <c r="P100" s="229"/>
      <c r="Q100" s="229"/>
      <c r="R100" s="229"/>
      <c r="S100" s="229"/>
      <c r="T100" s="230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1" t="s">
        <v>120</v>
      </c>
      <c r="AU100" s="231" t="s">
        <v>81</v>
      </c>
      <c r="AV100" s="13" t="s">
        <v>76</v>
      </c>
      <c r="AW100" s="13" t="s">
        <v>32</v>
      </c>
      <c r="AX100" s="13" t="s">
        <v>71</v>
      </c>
      <c r="AY100" s="231" t="s">
        <v>109</v>
      </c>
    </row>
    <row r="101" s="14" customFormat="1">
      <c r="A101" s="14"/>
      <c r="B101" s="232"/>
      <c r="C101" s="233"/>
      <c r="D101" s="223" t="s">
        <v>120</v>
      </c>
      <c r="E101" s="234" t="s">
        <v>19</v>
      </c>
      <c r="F101" s="235" t="s">
        <v>249</v>
      </c>
      <c r="G101" s="233"/>
      <c r="H101" s="236">
        <v>1.476</v>
      </c>
      <c r="I101" s="237"/>
      <c r="J101" s="233"/>
      <c r="K101" s="233"/>
      <c r="L101" s="238"/>
      <c r="M101" s="239"/>
      <c r="N101" s="240"/>
      <c r="O101" s="240"/>
      <c r="P101" s="240"/>
      <c r="Q101" s="240"/>
      <c r="R101" s="240"/>
      <c r="S101" s="240"/>
      <c r="T101" s="241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2" t="s">
        <v>120</v>
      </c>
      <c r="AU101" s="242" t="s">
        <v>81</v>
      </c>
      <c r="AV101" s="14" t="s">
        <v>81</v>
      </c>
      <c r="AW101" s="14" t="s">
        <v>32</v>
      </c>
      <c r="AX101" s="14" t="s">
        <v>71</v>
      </c>
      <c r="AY101" s="242" t="s">
        <v>109</v>
      </c>
    </row>
    <row r="102" s="16" customFormat="1">
      <c r="A102" s="16"/>
      <c r="B102" s="259"/>
      <c r="C102" s="260"/>
      <c r="D102" s="223" t="s">
        <v>120</v>
      </c>
      <c r="E102" s="261" t="s">
        <v>19</v>
      </c>
      <c r="F102" s="262" t="s">
        <v>176</v>
      </c>
      <c r="G102" s="260"/>
      <c r="H102" s="263">
        <v>3.0369999999999999</v>
      </c>
      <c r="I102" s="264"/>
      <c r="J102" s="260"/>
      <c r="K102" s="260"/>
      <c r="L102" s="265"/>
      <c r="M102" s="266"/>
      <c r="N102" s="267"/>
      <c r="O102" s="267"/>
      <c r="P102" s="267"/>
      <c r="Q102" s="267"/>
      <c r="R102" s="267"/>
      <c r="S102" s="267"/>
      <c r="T102" s="268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T102" s="269" t="s">
        <v>120</v>
      </c>
      <c r="AU102" s="269" t="s">
        <v>81</v>
      </c>
      <c r="AV102" s="16" t="s">
        <v>138</v>
      </c>
      <c r="AW102" s="16" t="s">
        <v>32</v>
      </c>
      <c r="AX102" s="16" t="s">
        <v>76</v>
      </c>
      <c r="AY102" s="269" t="s">
        <v>109</v>
      </c>
    </row>
    <row r="103" s="2" customFormat="1" ht="37.8" customHeight="1">
      <c r="A103" s="40"/>
      <c r="B103" s="41"/>
      <c r="C103" s="203" t="s">
        <v>81</v>
      </c>
      <c r="D103" s="203" t="s">
        <v>112</v>
      </c>
      <c r="E103" s="204" t="s">
        <v>250</v>
      </c>
      <c r="F103" s="205" t="s">
        <v>251</v>
      </c>
      <c r="G103" s="206" t="s">
        <v>169</v>
      </c>
      <c r="H103" s="207">
        <v>4.0720000000000001</v>
      </c>
      <c r="I103" s="208"/>
      <c r="J103" s="209">
        <f>ROUND(I103*H103,2)</f>
        <v>0</v>
      </c>
      <c r="K103" s="205" t="s">
        <v>115</v>
      </c>
      <c r="L103" s="46"/>
      <c r="M103" s="210" t="s">
        <v>19</v>
      </c>
      <c r="N103" s="211" t="s">
        <v>42</v>
      </c>
      <c r="O103" s="86"/>
      <c r="P103" s="212">
        <f>O103*H103</f>
        <v>0</v>
      </c>
      <c r="Q103" s="212">
        <v>0</v>
      </c>
      <c r="R103" s="212">
        <f>Q103*H103</f>
        <v>0</v>
      </c>
      <c r="S103" s="212">
        <v>0</v>
      </c>
      <c r="T103" s="213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4" t="s">
        <v>138</v>
      </c>
      <c r="AT103" s="214" t="s">
        <v>112</v>
      </c>
      <c r="AU103" s="214" t="s">
        <v>81</v>
      </c>
      <c r="AY103" s="19" t="s">
        <v>109</v>
      </c>
      <c r="BE103" s="215">
        <f>IF(N103="základní",J103,0)</f>
        <v>0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19" t="s">
        <v>76</v>
      </c>
      <c r="BK103" s="215">
        <f>ROUND(I103*H103,2)</f>
        <v>0</v>
      </c>
      <c r="BL103" s="19" t="s">
        <v>138</v>
      </c>
      <c r="BM103" s="214" t="s">
        <v>252</v>
      </c>
    </row>
    <row r="104" s="2" customFormat="1">
      <c r="A104" s="40"/>
      <c r="B104" s="41"/>
      <c r="C104" s="42"/>
      <c r="D104" s="216" t="s">
        <v>118</v>
      </c>
      <c r="E104" s="42"/>
      <c r="F104" s="217" t="s">
        <v>253</v>
      </c>
      <c r="G104" s="42"/>
      <c r="H104" s="42"/>
      <c r="I104" s="218"/>
      <c r="J104" s="42"/>
      <c r="K104" s="42"/>
      <c r="L104" s="46"/>
      <c r="M104" s="219"/>
      <c r="N104" s="220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118</v>
      </c>
      <c r="AU104" s="19" t="s">
        <v>81</v>
      </c>
    </row>
    <row r="105" s="13" customFormat="1">
      <c r="A105" s="13"/>
      <c r="B105" s="221"/>
      <c r="C105" s="222"/>
      <c r="D105" s="223" t="s">
        <v>120</v>
      </c>
      <c r="E105" s="224" t="s">
        <v>19</v>
      </c>
      <c r="F105" s="225" t="s">
        <v>241</v>
      </c>
      <c r="G105" s="222"/>
      <c r="H105" s="224" t="s">
        <v>19</v>
      </c>
      <c r="I105" s="226"/>
      <c r="J105" s="222"/>
      <c r="K105" s="222"/>
      <c r="L105" s="227"/>
      <c r="M105" s="228"/>
      <c r="N105" s="229"/>
      <c r="O105" s="229"/>
      <c r="P105" s="229"/>
      <c r="Q105" s="229"/>
      <c r="R105" s="229"/>
      <c r="S105" s="229"/>
      <c r="T105" s="230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1" t="s">
        <v>120</v>
      </c>
      <c r="AU105" s="231" t="s">
        <v>81</v>
      </c>
      <c r="AV105" s="13" t="s">
        <v>76</v>
      </c>
      <c r="AW105" s="13" t="s">
        <v>32</v>
      </c>
      <c r="AX105" s="13" t="s">
        <v>71</v>
      </c>
      <c r="AY105" s="231" t="s">
        <v>109</v>
      </c>
    </row>
    <row r="106" s="13" customFormat="1">
      <c r="A106" s="13"/>
      <c r="B106" s="221"/>
      <c r="C106" s="222"/>
      <c r="D106" s="223" t="s">
        <v>120</v>
      </c>
      <c r="E106" s="224" t="s">
        <v>19</v>
      </c>
      <c r="F106" s="225" t="s">
        <v>254</v>
      </c>
      <c r="G106" s="222"/>
      <c r="H106" s="224" t="s">
        <v>19</v>
      </c>
      <c r="I106" s="226"/>
      <c r="J106" s="222"/>
      <c r="K106" s="222"/>
      <c r="L106" s="227"/>
      <c r="M106" s="228"/>
      <c r="N106" s="229"/>
      <c r="O106" s="229"/>
      <c r="P106" s="229"/>
      <c r="Q106" s="229"/>
      <c r="R106" s="229"/>
      <c r="S106" s="229"/>
      <c r="T106" s="230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1" t="s">
        <v>120</v>
      </c>
      <c r="AU106" s="231" t="s">
        <v>81</v>
      </c>
      <c r="AV106" s="13" t="s">
        <v>76</v>
      </c>
      <c r="AW106" s="13" t="s">
        <v>32</v>
      </c>
      <c r="AX106" s="13" t="s">
        <v>71</v>
      </c>
      <c r="AY106" s="231" t="s">
        <v>109</v>
      </c>
    </row>
    <row r="107" s="13" customFormat="1">
      <c r="A107" s="13"/>
      <c r="B107" s="221"/>
      <c r="C107" s="222"/>
      <c r="D107" s="223" t="s">
        <v>120</v>
      </c>
      <c r="E107" s="224" t="s">
        <v>19</v>
      </c>
      <c r="F107" s="225" t="s">
        <v>255</v>
      </c>
      <c r="G107" s="222"/>
      <c r="H107" s="224" t="s">
        <v>19</v>
      </c>
      <c r="I107" s="226"/>
      <c r="J107" s="222"/>
      <c r="K107" s="222"/>
      <c r="L107" s="227"/>
      <c r="M107" s="228"/>
      <c r="N107" s="229"/>
      <c r="O107" s="229"/>
      <c r="P107" s="229"/>
      <c r="Q107" s="229"/>
      <c r="R107" s="229"/>
      <c r="S107" s="229"/>
      <c r="T107" s="23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1" t="s">
        <v>120</v>
      </c>
      <c r="AU107" s="231" t="s">
        <v>81</v>
      </c>
      <c r="AV107" s="13" t="s">
        <v>76</v>
      </c>
      <c r="AW107" s="13" t="s">
        <v>32</v>
      </c>
      <c r="AX107" s="13" t="s">
        <v>71</v>
      </c>
      <c r="AY107" s="231" t="s">
        <v>109</v>
      </c>
    </row>
    <row r="108" s="13" customFormat="1">
      <c r="A108" s="13"/>
      <c r="B108" s="221"/>
      <c r="C108" s="222"/>
      <c r="D108" s="223" t="s">
        <v>120</v>
      </c>
      <c r="E108" s="224" t="s">
        <v>19</v>
      </c>
      <c r="F108" s="225" t="s">
        <v>256</v>
      </c>
      <c r="G108" s="222"/>
      <c r="H108" s="224" t="s">
        <v>19</v>
      </c>
      <c r="I108" s="226"/>
      <c r="J108" s="222"/>
      <c r="K108" s="222"/>
      <c r="L108" s="227"/>
      <c r="M108" s="228"/>
      <c r="N108" s="229"/>
      <c r="O108" s="229"/>
      <c r="P108" s="229"/>
      <c r="Q108" s="229"/>
      <c r="R108" s="229"/>
      <c r="S108" s="229"/>
      <c r="T108" s="230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1" t="s">
        <v>120</v>
      </c>
      <c r="AU108" s="231" t="s">
        <v>81</v>
      </c>
      <c r="AV108" s="13" t="s">
        <v>76</v>
      </c>
      <c r="AW108" s="13" t="s">
        <v>32</v>
      </c>
      <c r="AX108" s="13" t="s">
        <v>71</v>
      </c>
      <c r="AY108" s="231" t="s">
        <v>109</v>
      </c>
    </row>
    <row r="109" s="14" customFormat="1">
      <c r="A109" s="14"/>
      <c r="B109" s="232"/>
      <c r="C109" s="233"/>
      <c r="D109" s="223" t="s">
        <v>120</v>
      </c>
      <c r="E109" s="234" t="s">
        <v>19</v>
      </c>
      <c r="F109" s="235" t="s">
        <v>257</v>
      </c>
      <c r="G109" s="233"/>
      <c r="H109" s="236">
        <v>1.0349999999999999</v>
      </c>
      <c r="I109" s="237"/>
      <c r="J109" s="233"/>
      <c r="K109" s="233"/>
      <c r="L109" s="238"/>
      <c r="M109" s="239"/>
      <c r="N109" s="240"/>
      <c r="O109" s="240"/>
      <c r="P109" s="240"/>
      <c r="Q109" s="240"/>
      <c r="R109" s="240"/>
      <c r="S109" s="240"/>
      <c r="T109" s="241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2" t="s">
        <v>120</v>
      </c>
      <c r="AU109" s="242" t="s">
        <v>81</v>
      </c>
      <c r="AV109" s="14" t="s">
        <v>81</v>
      </c>
      <c r="AW109" s="14" t="s">
        <v>32</v>
      </c>
      <c r="AX109" s="14" t="s">
        <v>71</v>
      </c>
      <c r="AY109" s="242" t="s">
        <v>109</v>
      </c>
    </row>
    <row r="110" s="13" customFormat="1">
      <c r="A110" s="13"/>
      <c r="B110" s="221"/>
      <c r="C110" s="222"/>
      <c r="D110" s="223" t="s">
        <v>120</v>
      </c>
      <c r="E110" s="224" t="s">
        <v>19</v>
      </c>
      <c r="F110" s="225" t="s">
        <v>242</v>
      </c>
      <c r="G110" s="222"/>
      <c r="H110" s="224" t="s">
        <v>19</v>
      </c>
      <c r="I110" s="226"/>
      <c r="J110" s="222"/>
      <c r="K110" s="222"/>
      <c r="L110" s="227"/>
      <c r="M110" s="228"/>
      <c r="N110" s="229"/>
      <c r="O110" s="229"/>
      <c r="P110" s="229"/>
      <c r="Q110" s="229"/>
      <c r="R110" s="229"/>
      <c r="S110" s="229"/>
      <c r="T110" s="230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1" t="s">
        <v>120</v>
      </c>
      <c r="AU110" s="231" t="s">
        <v>81</v>
      </c>
      <c r="AV110" s="13" t="s">
        <v>76</v>
      </c>
      <c r="AW110" s="13" t="s">
        <v>32</v>
      </c>
      <c r="AX110" s="13" t="s">
        <v>71</v>
      </c>
      <c r="AY110" s="231" t="s">
        <v>109</v>
      </c>
    </row>
    <row r="111" s="13" customFormat="1">
      <c r="A111" s="13"/>
      <c r="B111" s="221"/>
      <c r="C111" s="222"/>
      <c r="D111" s="223" t="s">
        <v>120</v>
      </c>
      <c r="E111" s="224" t="s">
        <v>19</v>
      </c>
      <c r="F111" s="225" t="s">
        <v>243</v>
      </c>
      <c r="G111" s="222"/>
      <c r="H111" s="224" t="s">
        <v>19</v>
      </c>
      <c r="I111" s="226"/>
      <c r="J111" s="222"/>
      <c r="K111" s="222"/>
      <c r="L111" s="227"/>
      <c r="M111" s="228"/>
      <c r="N111" s="229"/>
      <c r="O111" s="229"/>
      <c r="P111" s="229"/>
      <c r="Q111" s="229"/>
      <c r="R111" s="229"/>
      <c r="S111" s="229"/>
      <c r="T111" s="230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1" t="s">
        <v>120</v>
      </c>
      <c r="AU111" s="231" t="s">
        <v>81</v>
      </c>
      <c r="AV111" s="13" t="s">
        <v>76</v>
      </c>
      <c r="AW111" s="13" t="s">
        <v>32</v>
      </c>
      <c r="AX111" s="13" t="s">
        <v>71</v>
      </c>
      <c r="AY111" s="231" t="s">
        <v>109</v>
      </c>
    </row>
    <row r="112" s="13" customFormat="1">
      <c r="A112" s="13"/>
      <c r="B112" s="221"/>
      <c r="C112" s="222"/>
      <c r="D112" s="223" t="s">
        <v>120</v>
      </c>
      <c r="E112" s="224" t="s">
        <v>19</v>
      </c>
      <c r="F112" s="225" t="s">
        <v>244</v>
      </c>
      <c r="G112" s="222"/>
      <c r="H112" s="224" t="s">
        <v>19</v>
      </c>
      <c r="I112" s="226"/>
      <c r="J112" s="222"/>
      <c r="K112" s="222"/>
      <c r="L112" s="227"/>
      <c r="M112" s="228"/>
      <c r="N112" s="229"/>
      <c r="O112" s="229"/>
      <c r="P112" s="229"/>
      <c r="Q112" s="229"/>
      <c r="R112" s="229"/>
      <c r="S112" s="229"/>
      <c r="T112" s="23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1" t="s">
        <v>120</v>
      </c>
      <c r="AU112" s="231" t="s">
        <v>81</v>
      </c>
      <c r="AV112" s="13" t="s">
        <v>76</v>
      </c>
      <c r="AW112" s="13" t="s">
        <v>32</v>
      </c>
      <c r="AX112" s="13" t="s">
        <v>71</v>
      </c>
      <c r="AY112" s="231" t="s">
        <v>109</v>
      </c>
    </row>
    <row r="113" s="13" customFormat="1">
      <c r="A113" s="13"/>
      <c r="B113" s="221"/>
      <c r="C113" s="222"/>
      <c r="D113" s="223" t="s">
        <v>120</v>
      </c>
      <c r="E113" s="224" t="s">
        <v>19</v>
      </c>
      <c r="F113" s="225" t="s">
        <v>245</v>
      </c>
      <c r="G113" s="222"/>
      <c r="H113" s="224" t="s">
        <v>19</v>
      </c>
      <c r="I113" s="226"/>
      <c r="J113" s="222"/>
      <c r="K113" s="222"/>
      <c r="L113" s="227"/>
      <c r="M113" s="228"/>
      <c r="N113" s="229"/>
      <c r="O113" s="229"/>
      <c r="P113" s="229"/>
      <c r="Q113" s="229"/>
      <c r="R113" s="229"/>
      <c r="S113" s="229"/>
      <c r="T113" s="230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1" t="s">
        <v>120</v>
      </c>
      <c r="AU113" s="231" t="s">
        <v>81</v>
      </c>
      <c r="AV113" s="13" t="s">
        <v>76</v>
      </c>
      <c r="AW113" s="13" t="s">
        <v>32</v>
      </c>
      <c r="AX113" s="13" t="s">
        <v>71</v>
      </c>
      <c r="AY113" s="231" t="s">
        <v>109</v>
      </c>
    </row>
    <row r="114" s="14" customFormat="1">
      <c r="A114" s="14"/>
      <c r="B114" s="232"/>
      <c r="C114" s="233"/>
      <c r="D114" s="223" t="s">
        <v>120</v>
      </c>
      <c r="E114" s="234" t="s">
        <v>19</v>
      </c>
      <c r="F114" s="235" t="s">
        <v>246</v>
      </c>
      <c r="G114" s="233"/>
      <c r="H114" s="236">
        <v>1.5609999999999999</v>
      </c>
      <c r="I114" s="237"/>
      <c r="J114" s="233"/>
      <c r="K114" s="233"/>
      <c r="L114" s="238"/>
      <c r="M114" s="239"/>
      <c r="N114" s="240"/>
      <c r="O114" s="240"/>
      <c r="P114" s="240"/>
      <c r="Q114" s="240"/>
      <c r="R114" s="240"/>
      <c r="S114" s="240"/>
      <c r="T114" s="241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2" t="s">
        <v>120</v>
      </c>
      <c r="AU114" s="242" t="s">
        <v>81</v>
      </c>
      <c r="AV114" s="14" t="s">
        <v>81</v>
      </c>
      <c r="AW114" s="14" t="s">
        <v>32</v>
      </c>
      <c r="AX114" s="14" t="s">
        <v>71</v>
      </c>
      <c r="AY114" s="242" t="s">
        <v>109</v>
      </c>
    </row>
    <row r="115" s="13" customFormat="1">
      <c r="A115" s="13"/>
      <c r="B115" s="221"/>
      <c r="C115" s="222"/>
      <c r="D115" s="223" t="s">
        <v>120</v>
      </c>
      <c r="E115" s="224" t="s">
        <v>19</v>
      </c>
      <c r="F115" s="225" t="s">
        <v>247</v>
      </c>
      <c r="G115" s="222"/>
      <c r="H115" s="224" t="s">
        <v>19</v>
      </c>
      <c r="I115" s="226"/>
      <c r="J115" s="222"/>
      <c r="K115" s="222"/>
      <c r="L115" s="227"/>
      <c r="M115" s="228"/>
      <c r="N115" s="229"/>
      <c r="O115" s="229"/>
      <c r="P115" s="229"/>
      <c r="Q115" s="229"/>
      <c r="R115" s="229"/>
      <c r="S115" s="229"/>
      <c r="T115" s="230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1" t="s">
        <v>120</v>
      </c>
      <c r="AU115" s="231" t="s">
        <v>81</v>
      </c>
      <c r="AV115" s="13" t="s">
        <v>76</v>
      </c>
      <c r="AW115" s="13" t="s">
        <v>32</v>
      </c>
      <c r="AX115" s="13" t="s">
        <v>71</v>
      </c>
      <c r="AY115" s="231" t="s">
        <v>109</v>
      </c>
    </row>
    <row r="116" s="13" customFormat="1">
      <c r="A116" s="13"/>
      <c r="B116" s="221"/>
      <c r="C116" s="222"/>
      <c r="D116" s="223" t="s">
        <v>120</v>
      </c>
      <c r="E116" s="224" t="s">
        <v>19</v>
      </c>
      <c r="F116" s="225" t="s">
        <v>248</v>
      </c>
      <c r="G116" s="222"/>
      <c r="H116" s="224" t="s">
        <v>19</v>
      </c>
      <c r="I116" s="226"/>
      <c r="J116" s="222"/>
      <c r="K116" s="222"/>
      <c r="L116" s="227"/>
      <c r="M116" s="228"/>
      <c r="N116" s="229"/>
      <c r="O116" s="229"/>
      <c r="P116" s="229"/>
      <c r="Q116" s="229"/>
      <c r="R116" s="229"/>
      <c r="S116" s="229"/>
      <c r="T116" s="230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1" t="s">
        <v>120</v>
      </c>
      <c r="AU116" s="231" t="s">
        <v>81</v>
      </c>
      <c r="AV116" s="13" t="s">
        <v>76</v>
      </c>
      <c r="AW116" s="13" t="s">
        <v>32</v>
      </c>
      <c r="AX116" s="13" t="s">
        <v>71</v>
      </c>
      <c r="AY116" s="231" t="s">
        <v>109</v>
      </c>
    </row>
    <row r="117" s="14" customFormat="1">
      <c r="A117" s="14"/>
      <c r="B117" s="232"/>
      <c r="C117" s="233"/>
      <c r="D117" s="223" t="s">
        <v>120</v>
      </c>
      <c r="E117" s="234" t="s">
        <v>19</v>
      </c>
      <c r="F117" s="235" t="s">
        <v>249</v>
      </c>
      <c r="G117" s="233"/>
      <c r="H117" s="236">
        <v>1.476</v>
      </c>
      <c r="I117" s="237"/>
      <c r="J117" s="233"/>
      <c r="K117" s="233"/>
      <c r="L117" s="238"/>
      <c r="M117" s="239"/>
      <c r="N117" s="240"/>
      <c r="O117" s="240"/>
      <c r="P117" s="240"/>
      <c r="Q117" s="240"/>
      <c r="R117" s="240"/>
      <c r="S117" s="240"/>
      <c r="T117" s="241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2" t="s">
        <v>120</v>
      </c>
      <c r="AU117" s="242" t="s">
        <v>81</v>
      </c>
      <c r="AV117" s="14" t="s">
        <v>81</v>
      </c>
      <c r="AW117" s="14" t="s">
        <v>32</v>
      </c>
      <c r="AX117" s="14" t="s">
        <v>71</v>
      </c>
      <c r="AY117" s="242" t="s">
        <v>109</v>
      </c>
    </row>
    <row r="118" s="16" customFormat="1">
      <c r="A118" s="16"/>
      <c r="B118" s="259"/>
      <c r="C118" s="260"/>
      <c r="D118" s="223" t="s">
        <v>120</v>
      </c>
      <c r="E118" s="261" t="s">
        <v>19</v>
      </c>
      <c r="F118" s="262" t="s">
        <v>176</v>
      </c>
      <c r="G118" s="260"/>
      <c r="H118" s="263">
        <v>4.0720000000000001</v>
      </c>
      <c r="I118" s="264"/>
      <c r="J118" s="260"/>
      <c r="K118" s="260"/>
      <c r="L118" s="265"/>
      <c r="M118" s="266"/>
      <c r="N118" s="267"/>
      <c r="O118" s="267"/>
      <c r="P118" s="267"/>
      <c r="Q118" s="267"/>
      <c r="R118" s="267"/>
      <c r="S118" s="267"/>
      <c r="T118" s="268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T118" s="269" t="s">
        <v>120</v>
      </c>
      <c r="AU118" s="269" t="s">
        <v>81</v>
      </c>
      <c r="AV118" s="16" t="s">
        <v>138</v>
      </c>
      <c r="AW118" s="16" t="s">
        <v>32</v>
      </c>
      <c r="AX118" s="16" t="s">
        <v>76</v>
      </c>
      <c r="AY118" s="269" t="s">
        <v>109</v>
      </c>
    </row>
    <row r="119" s="2" customFormat="1" ht="21.75" customHeight="1">
      <c r="A119" s="40"/>
      <c r="B119" s="41"/>
      <c r="C119" s="203" t="s">
        <v>129</v>
      </c>
      <c r="D119" s="203" t="s">
        <v>112</v>
      </c>
      <c r="E119" s="204" t="s">
        <v>258</v>
      </c>
      <c r="F119" s="205" t="s">
        <v>259</v>
      </c>
      <c r="G119" s="206" t="s">
        <v>260</v>
      </c>
      <c r="H119" s="207">
        <v>45</v>
      </c>
      <c r="I119" s="208"/>
      <c r="J119" s="209">
        <f>ROUND(I119*H119,2)</f>
        <v>0</v>
      </c>
      <c r="K119" s="205" t="s">
        <v>115</v>
      </c>
      <c r="L119" s="46"/>
      <c r="M119" s="210" t="s">
        <v>19</v>
      </c>
      <c r="N119" s="211" t="s">
        <v>42</v>
      </c>
      <c r="O119" s="86"/>
      <c r="P119" s="212">
        <f>O119*H119</f>
        <v>0</v>
      </c>
      <c r="Q119" s="212">
        <v>0.0219291816</v>
      </c>
      <c r="R119" s="212">
        <f>Q119*H119</f>
        <v>0.98681317199999996</v>
      </c>
      <c r="S119" s="212">
        <v>0</v>
      </c>
      <c r="T119" s="213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4" t="s">
        <v>138</v>
      </c>
      <c r="AT119" s="214" t="s">
        <v>112</v>
      </c>
      <c r="AU119" s="214" t="s">
        <v>81</v>
      </c>
      <c r="AY119" s="19" t="s">
        <v>109</v>
      </c>
      <c r="BE119" s="215">
        <f>IF(N119="základní",J119,0)</f>
        <v>0</v>
      </c>
      <c r="BF119" s="215">
        <f>IF(N119="snížená",J119,0)</f>
        <v>0</v>
      </c>
      <c r="BG119" s="215">
        <f>IF(N119="zákl. přenesená",J119,0)</f>
        <v>0</v>
      </c>
      <c r="BH119" s="215">
        <f>IF(N119="sníž. přenesená",J119,0)</f>
        <v>0</v>
      </c>
      <c r="BI119" s="215">
        <f>IF(N119="nulová",J119,0)</f>
        <v>0</v>
      </c>
      <c r="BJ119" s="19" t="s">
        <v>76</v>
      </c>
      <c r="BK119" s="215">
        <f>ROUND(I119*H119,2)</f>
        <v>0</v>
      </c>
      <c r="BL119" s="19" t="s">
        <v>138</v>
      </c>
      <c r="BM119" s="214" t="s">
        <v>261</v>
      </c>
    </row>
    <row r="120" s="2" customFormat="1">
      <c r="A120" s="40"/>
      <c r="B120" s="41"/>
      <c r="C120" s="42"/>
      <c r="D120" s="216" t="s">
        <v>118</v>
      </c>
      <c r="E120" s="42"/>
      <c r="F120" s="217" t="s">
        <v>262</v>
      </c>
      <c r="G120" s="42"/>
      <c r="H120" s="42"/>
      <c r="I120" s="218"/>
      <c r="J120" s="42"/>
      <c r="K120" s="42"/>
      <c r="L120" s="46"/>
      <c r="M120" s="219"/>
      <c r="N120" s="220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118</v>
      </c>
      <c r="AU120" s="19" t="s">
        <v>81</v>
      </c>
    </row>
    <row r="121" s="13" customFormat="1">
      <c r="A121" s="13"/>
      <c r="B121" s="221"/>
      <c r="C121" s="222"/>
      <c r="D121" s="223" t="s">
        <v>120</v>
      </c>
      <c r="E121" s="224" t="s">
        <v>19</v>
      </c>
      <c r="F121" s="225" t="s">
        <v>263</v>
      </c>
      <c r="G121" s="222"/>
      <c r="H121" s="224" t="s">
        <v>19</v>
      </c>
      <c r="I121" s="226"/>
      <c r="J121" s="222"/>
      <c r="K121" s="222"/>
      <c r="L121" s="227"/>
      <c r="M121" s="228"/>
      <c r="N121" s="229"/>
      <c r="O121" s="229"/>
      <c r="P121" s="229"/>
      <c r="Q121" s="229"/>
      <c r="R121" s="229"/>
      <c r="S121" s="229"/>
      <c r="T121" s="230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1" t="s">
        <v>120</v>
      </c>
      <c r="AU121" s="231" t="s">
        <v>81</v>
      </c>
      <c r="AV121" s="13" t="s">
        <v>76</v>
      </c>
      <c r="AW121" s="13" t="s">
        <v>32</v>
      </c>
      <c r="AX121" s="13" t="s">
        <v>71</v>
      </c>
      <c r="AY121" s="231" t="s">
        <v>109</v>
      </c>
    </row>
    <row r="122" s="14" customFormat="1">
      <c r="A122" s="14"/>
      <c r="B122" s="232"/>
      <c r="C122" s="233"/>
      <c r="D122" s="223" t="s">
        <v>120</v>
      </c>
      <c r="E122" s="234" t="s">
        <v>19</v>
      </c>
      <c r="F122" s="235" t="s">
        <v>264</v>
      </c>
      <c r="G122" s="233"/>
      <c r="H122" s="236">
        <v>45</v>
      </c>
      <c r="I122" s="237"/>
      <c r="J122" s="233"/>
      <c r="K122" s="233"/>
      <c r="L122" s="238"/>
      <c r="M122" s="239"/>
      <c r="N122" s="240"/>
      <c r="O122" s="240"/>
      <c r="P122" s="240"/>
      <c r="Q122" s="240"/>
      <c r="R122" s="240"/>
      <c r="S122" s="240"/>
      <c r="T122" s="24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2" t="s">
        <v>120</v>
      </c>
      <c r="AU122" s="242" t="s">
        <v>81</v>
      </c>
      <c r="AV122" s="14" t="s">
        <v>81</v>
      </c>
      <c r="AW122" s="14" t="s">
        <v>32</v>
      </c>
      <c r="AX122" s="14" t="s">
        <v>76</v>
      </c>
      <c r="AY122" s="242" t="s">
        <v>109</v>
      </c>
    </row>
    <row r="123" s="2" customFormat="1" ht="24.15" customHeight="1">
      <c r="A123" s="40"/>
      <c r="B123" s="41"/>
      <c r="C123" s="203" t="s">
        <v>138</v>
      </c>
      <c r="D123" s="203" t="s">
        <v>112</v>
      </c>
      <c r="E123" s="204" t="s">
        <v>265</v>
      </c>
      <c r="F123" s="205" t="s">
        <v>266</v>
      </c>
      <c r="G123" s="206" t="s">
        <v>267</v>
      </c>
      <c r="H123" s="207">
        <v>120</v>
      </c>
      <c r="I123" s="208"/>
      <c r="J123" s="209">
        <f>ROUND(I123*H123,2)</f>
        <v>0</v>
      </c>
      <c r="K123" s="205" t="s">
        <v>115</v>
      </c>
      <c r="L123" s="46"/>
      <c r="M123" s="210" t="s">
        <v>19</v>
      </c>
      <c r="N123" s="211" t="s">
        <v>42</v>
      </c>
      <c r="O123" s="86"/>
      <c r="P123" s="212">
        <f>O123*H123</f>
        <v>0</v>
      </c>
      <c r="Q123" s="212">
        <v>3.2634E-05</v>
      </c>
      <c r="R123" s="212">
        <f>Q123*H123</f>
        <v>0.0039160799999999997</v>
      </c>
      <c r="S123" s="212">
        <v>0</v>
      </c>
      <c r="T123" s="213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4" t="s">
        <v>138</v>
      </c>
      <c r="AT123" s="214" t="s">
        <v>112</v>
      </c>
      <c r="AU123" s="214" t="s">
        <v>81</v>
      </c>
      <c r="AY123" s="19" t="s">
        <v>109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9" t="s">
        <v>76</v>
      </c>
      <c r="BK123" s="215">
        <f>ROUND(I123*H123,2)</f>
        <v>0</v>
      </c>
      <c r="BL123" s="19" t="s">
        <v>138</v>
      </c>
      <c r="BM123" s="214" t="s">
        <v>268</v>
      </c>
    </row>
    <row r="124" s="2" customFormat="1">
      <c r="A124" s="40"/>
      <c r="B124" s="41"/>
      <c r="C124" s="42"/>
      <c r="D124" s="216" t="s">
        <v>118</v>
      </c>
      <c r="E124" s="42"/>
      <c r="F124" s="217" t="s">
        <v>269</v>
      </c>
      <c r="G124" s="42"/>
      <c r="H124" s="42"/>
      <c r="I124" s="218"/>
      <c r="J124" s="42"/>
      <c r="K124" s="42"/>
      <c r="L124" s="46"/>
      <c r="M124" s="219"/>
      <c r="N124" s="220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118</v>
      </c>
      <c r="AU124" s="19" t="s">
        <v>81</v>
      </c>
    </row>
    <row r="125" s="13" customFormat="1">
      <c r="A125" s="13"/>
      <c r="B125" s="221"/>
      <c r="C125" s="222"/>
      <c r="D125" s="223" t="s">
        <v>120</v>
      </c>
      <c r="E125" s="224" t="s">
        <v>19</v>
      </c>
      <c r="F125" s="225" t="s">
        <v>270</v>
      </c>
      <c r="G125" s="222"/>
      <c r="H125" s="224" t="s">
        <v>19</v>
      </c>
      <c r="I125" s="226"/>
      <c r="J125" s="222"/>
      <c r="K125" s="222"/>
      <c r="L125" s="227"/>
      <c r="M125" s="228"/>
      <c r="N125" s="229"/>
      <c r="O125" s="229"/>
      <c r="P125" s="229"/>
      <c r="Q125" s="229"/>
      <c r="R125" s="229"/>
      <c r="S125" s="229"/>
      <c r="T125" s="23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1" t="s">
        <v>120</v>
      </c>
      <c r="AU125" s="231" t="s">
        <v>81</v>
      </c>
      <c r="AV125" s="13" t="s">
        <v>76</v>
      </c>
      <c r="AW125" s="13" t="s">
        <v>32</v>
      </c>
      <c r="AX125" s="13" t="s">
        <v>71</v>
      </c>
      <c r="AY125" s="231" t="s">
        <v>109</v>
      </c>
    </row>
    <row r="126" s="13" customFormat="1">
      <c r="A126" s="13"/>
      <c r="B126" s="221"/>
      <c r="C126" s="222"/>
      <c r="D126" s="223" t="s">
        <v>120</v>
      </c>
      <c r="E126" s="224" t="s">
        <v>19</v>
      </c>
      <c r="F126" s="225" t="s">
        <v>271</v>
      </c>
      <c r="G126" s="222"/>
      <c r="H126" s="224" t="s">
        <v>19</v>
      </c>
      <c r="I126" s="226"/>
      <c r="J126" s="222"/>
      <c r="K126" s="222"/>
      <c r="L126" s="227"/>
      <c r="M126" s="228"/>
      <c r="N126" s="229"/>
      <c r="O126" s="229"/>
      <c r="P126" s="229"/>
      <c r="Q126" s="229"/>
      <c r="R126" s="229"/>
      <c r="S126" s="229"/>
      <c r="T126" s="23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1" t="s">
        <v>120</v>
      </c>
      <c r="AU126" s="231" t="s">
        <v>81</v>
      </c>
      <c r="AV126" s="13" t="s">
        <v>76</v>
      </c>
      <c r="AW126" s="13" t="s">
        <v>32</v>
      </c>
      <c r="AX126" s="13" t="s">
        <v>71</v>
      </c>
      <c r="AY126" s="231" t="s">
        <v>109</v>
      </c>
    </row>
    <row r="127" s="14" customFormat="1">
      <c r="A127" s="14"/>
      <c r="B127" s="232"/>
      <c r="C127" s="233"/>
      <c r="D127" s="223" t="s">
        <v>120</v>
      </c>
      <c r="E127" s="234" t="s">
        <v>19</v>
      </c>
      <c r="F127" s="235" t="s">
        <v>272</v>
      </c>
      <c r="G127" s="233"/>
      <c r="H127" s="236">
        <v>120</v>
      </c>
      <c r="I127" s="237"/>
      <c r="J127" s="233"/>
      <c r="K127" s="233"/>
      <c r="L127" s="238"/>
      <c r="M127" s="239"/>
      <c r="N127" s="240"/>
      <c r="O127" s="240"/>
      <c r="P127" s="240"/>
      <c r="Q127" s="240"/>
      <c r="R127" s="240"/>
      <c r="S127" s="240"/>
      <c r="T127" s="241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2" t="s">
        <v>120</v>
      </c>
      <c r="AU127" s="242" t="s">
        <v>81</v>
      </c>
      <c r="AV127" s="14" t="s">
        <v>81</v>
      </c>
      <c r="AW127" s="14" t="s">
        <v>32</v>
      </c>
      <c r="AX127" s="14" t="s">
        <v>76</v>
      </c>
      <c r="AY127" s="242" t="s">
        <v>109</v>
      </c>
    </row>
    <row r="128" s="2" customFormat="1" ht="37.8" customHeight="1">
      <c r="A128" s="40"/>
      <c r="B128" s="41"/>
      <c r="C128" s="203" t="s">
        <v>108</v>
      </c>
      <c r="D128" s="203" t="s">
        <v>112</v>
      </c>
      <c r="E128" s="204" t="s">
        <v>273</v>
      </c>
      <c r="F128" s="205" t="s">
        <v>274</v>
      </c>
      <c r="G128" s="206" t="s">
        <v>275</v>
      </c>
      <c r="H128" s="207">
        <v>30</v>
      </c>
      <c r="I128" s="208"/>
      <c r="J128" s="209">
        <f>ROUND(I128*H128,2)</f>
        <v>0</v>
      </c>
      <c r="K128" s="205" t="s">
        <v>115</v>
      </c>
      <c r="L128" s="46"/>
      <c r="M128" s="210" t="s">
        <v>19</v>
      </c>
      <c r="N128" s="211" t="s">
        <v>42</v>
      </c>
      <c r="O128" s="86"/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3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4" t="s">
        <v>138</v>
      </c>
      <c r="AT128" s="214" t="s">
        <v>112</v>
      </c>
      <c r="AU128" s="214" t="s">
        <v>81</v>
      </c>
      <c r="AY128" s="19" t="s">
        <v>109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9" t="s">
        <v>76</v>
      </c>
      <c r="BK128" s="215">
        <f>ROUND(I128*H128,2)</f>
        <v>0</v>
      </c>
      <c r="BL128" s="19" t="s">
        <v>138</v>
      </c>
      <c r="BM128" s="214" t="s">
        <v>276</v>
      </c>
    </row>
    <row r="129" s="2" customFormat="1">
      <c r="A129" s="40"/>
      <c r="B129" s="41"/>
      <c r="C129" s="42"/>
      <c r="D129" s="216" t="s">
        <v>118</v>
      </c>
      <c r="E129" s="42"/>
      <c r="F129" s="217" t="s">
        <v>277</v>
      </c>
      <c r="G129" s="42"/>
      <c r="H129" s="42"/>
      <c r="I129" s="218"/>
      <c r="J129" s="42"/>
      <c r="K129" s="42"/>
      <c r="L129" s="46"/>
      <c r="M129" s="219"/>
      <c r="N129" s="220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118</v>
      </c>
      <c r="AU129" s="19" t="s">
        <v>81</v>
      </c>
    </row>
    <row r="130" s="13" customFormat="1">
      <c r="A130" s="13"/>
      <c r="B130" s="221"/>
      <c r="C130" s="222"/>
      <c r="D130" s="223" t="s">
        <v>120</v>
      </c>
      <c r="E130" s="224" t="s">
        <v>19</v>
      </c>
      <c r="F130" s="225" t="s">
        <v>278</v>
      </c>
      <c r="G130" s="222"/>
      <c r="H130" s="224" t="s">
        <v>19</v>
      </c>
      <c r="I130" s="226"/>
      <c r="J130" s="222"/>
      <c r="K130" s="222"/>
      <c r="L130" s="227"/>
      <c r="M130" s="228"/>
      <c r="N130" s="229"/>
      <c r="O130" s="229"/>
      <c r="P130" s="229"/>
      <c r="Q130" s="229"/>
      <c r="R130" s="229"/>
      <c r="S130" s="229"/>
      <c r="T130" s="23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1" t="s">
        <v>120</v>
      </c>
      <c r="AU130" s="231" t="s">
        <v>81</v>
      </c>
      <c r="AV130" s="13" t="s">
        <v>76</v>
      </c>
      <c r="AW130" s="13" t="s">
        <v>32</v>
      </c>
      <c r="AX130" s="13" t="s">
        <v>71</v>
      </c>
      <c r="AY130" s="231" t="s">
        <v>109</v>
      </c>
    </row>
    <row r="131" s="14" customFormat="1">
      <c r="A131" s="14"/>
      <c r="B131" s="232"/>
      <c r="C131" s="233"/>
      <c r="D131" s="223" t="s">
        <v>120</v>
      </c>
      <c r="E131" s="234" t="s">
        <v>19</v>
      </c>
      <c r="F131" s="235" t="s">
        <v>279</v>
      </c>
      <c r="G131" s="233"/>
      <c r="H131" s="236">
        <v>30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2" t="s">
        <v>120</v>
      </c>
      <c r="AU131" s="242" t="s">
        <v>81</v>
      </c>
      <c r="AV131" s="14" t="s">
        <v>81</v>
      </c>
      <c r="AW131" s="14" t="s">
        <v>32</v>
      </c>
      <c r="AX131" s="14" t="s">
        <v>76</v>
      </c>
      <c r="AY131" s="242" t="s">
        <v>109</v>
      </c>
    </row>
    <row r="132" s="12" customFormat="1" ht="22.8" customHeight="1">
      <c r="A132" s="12"/>
      <c r="B132" s="187"/>
      <c r="C132" s="188"/>
      <c r="D132" s="189" t="s">
        <v>70</v>
      </c>
      <c r="E132" s="201" t="s">
        <v>129</v>
      </c>
      <c r="F132" s="201" t="s">
        <v>280</v>
      </c>
      <c r="G132" s="188"/>
      <c r="H132" s="188"/>
      <c r="I132" s="191"/>
      <c r="J132" s="202">
        <f>BK132</f>
        <v>0</v>
      </c>
      <c r="K132" s="188"/>
      <c r="L132" s="193"/>
      <c r="M132" s="194"/>
      <c r="N132" s="195"/>
      <c r="O132" s="195"/>
      <c r="P132" s="196">
        <f>SUM(P133:P152)</f>
        <v>0</v>
      </c>
      <c r="Q132" s="195"/>
      <c r="R132" s="196">
        <f>SUM(R133:R152)</f>
        <v>8.5751894799999988</v>
      </c>
      <c r="S132" s="195"/>
      <c r="T132" s="197">
        <f>SUM(T133:T152)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98" t="s">
        <v>76</v>
      </c>
      <c r="AT132" s="199" t="s">
        <v>70</v>
      </c>
      <c r="AU132" s="199" t="s">
        <v>76</v>
      </c>
      <c r="AY132" s="198" t="s">
        <v>109</v>
      </c>
      <c r="BK132" s="200">
        <f>SUM(BK133:BK152)</f>
        <v>0</v>
      </c>
    </row>
    <row r="133" s="2" customFormat="1" ht="114.9" customHeight="1">
      <c r="A133" s="40"/>
      <c r="B133" s="41"/>
      <c r="C133" s="203" t="s">
        <v>193</v>
      </c>
      <c r="D133" s="203" t="s">
        <v>112</v>
      </c>
      <c r="E133" s="204" t="s">
        <v>281</v>
      </c>
      <c r="F133" s="205" t="s">
        <v>282</v>
      </c>
      <c r="G133" s="206" t="s">
        <v>169</v>
      </c>
      <c r="H133" s="207">
        <v>1.5529999999999999</v>
      </c>
      <c r="I133" s="208"/>
      <c r="J133" s="209">
        <f>ROUND(I133*H133,2)</f>
        <v>0</v>
      </c>
      <c r="K133" s="205" t="s">
        <v>115</v>
      </c>
      <c r="L133" s="46"/>
      <c r="M133" s="210" t="s">
        <v>19</v>
      </c>
      <c r="N133" s="211" t="s">
        <v>42</v>
      </c>
      <c r="O133" s="86"/>
      <c r="P133" s="212">
        <f>O133*H133</f>
        <v>0</v>
      </c>
      <c r="Q133" s="212">
        <v>3.05924</v>
      </c>
      <c r="R133" s="212">
        <f>Q133*H133</f>
        <v>4.7509997199999994</v>
      </c>
      <c r="S133" s="212">
        <v>0</v>
      </c>
      <c r="T133" s="213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4" t="s">
        <v>138</v>
      </c>
      <c r="AT133" s="214" t="s">
        <v>112</v>
      </c>
      <c r="AU133" s="214" t="s">
        <v>81</v>
      </c>
      <c r="AY133" s="19" t="s">
        <v>109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9" t="s">
        <v>76</v>
      </c>
      <c r="BK133" s="215">
        <f>ROUND(I133*H133,2)</f>
        <v>0</v>
      </c>
      <c r="BL133" s="19" t="s">
        <v>138</v>
      </c>
      <c r="BM133" s="214" t="s">
        <v>283</v>
      </c>
    </row>
    <row r="134" s="2" customFormat="1">
      <c r="A134" s="40"/>
      <c r="B134" s="41"/>
      <c r="C134" s="42"/>
      <c r="D134" s="216" t="s">
        <v>118</v>
      </c>
      <c r="E134" s="42"/>
      <c r="F134" s="217" t="s">
        <v>284</v>
      </c>
      <c r="G134" s="42"/>
      <c r="H134" s="42"/>
      <c r="I134" s="218"/>
      <c r="J134" s="42"/>
      <c r="K134" s="42"/>
      <c r="L134" s="46"/>
      <c r="M134" s="219"/>
      <c r="N134" s="220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118</v>
      </c>
      <c r="AU134" s="19" t="s">
        <v>81</v>
      </c>
    </row>
    <row r="135" s="13" customFormat="1">
      <c r="A135" s="13"/>
      <c r="B135" s="221"/>
      <c r="C135" s="222"/>
      <c r="D135" s="223" t="s">
        <v>120</v>
      </c>
      <c r="E135" s="224" t="s">
        <v>19</v>
      </c>
      <c r="F135" s="225" t="s">
        <v>254</v>
      </c>
      <c r="G135" s="222"/>
      <c r="H135" s="224" t="s">
        <v>19</v>
      </c>
      <c r="I135" s="226"/>
      <c r="J135" s="222"/>
      <c r="K135" s="222"/>
      <c r="L135" s="227"/>
      <c r="M135" s="228"/>
      <c r="N135" s="229"/>
      <c r="O135" s="229"/>
      <c r="P135" s="229"/>
      <c r="Q135" s="229"/>
      <c r="R135" s="229"/>
      <c r="S135" s="229"/>
      <c r="T135" s="23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1" t="s">
        <v>120</v>
      </c>
      <c r="AU135" s="231" t="s">
        <v>81</v>
      </c>
      <c r="AV135" s="13" t="s">
        <v>76</v>
      </c>
      <c r="AW135" s="13" t="s">
        <v>32</v>
      </c>
      <c r="AX135" s="13" t="s">
        <v>71</v>
      </c>
      <c r="AY135" s="231" t="s">
        <v>109</v>
      </c>
    </row>
    <row r="136" s="13" customFormat="1">
      <c r="A136" s="13"/>
      <c r="B136" s="221"/>
      <c r="C136" s="222"/>
      <c r="D136" s="223" t="s">
        <v>120</v>
      </c>
      <c r="E136" s="224" t="s">
        <v>19</v>
      </c>
      <c r="F136" s="225" t="s">
        <v>285</v>
      </c>
      <c r="G136" s="222"/>
      <c r="H136" s="224" t="s">
        <v>19</v>
      </c>
      <c r="I136" s="226"/>
      <c r="J136" s="222"/>
      <c r="K136" s="222"/>
      <c r="L136" s="227"/>
      <c r="M136" s="228"/>
      <c r="N136" s="229"/>
      <c r="O136" s="229"/>
      <c r="P136" s="229"/>
      <c r="Q136" s="229"/>
      <c r="R136" s="229"/>
      <c r="S136" s="229"/>
      <c r="T136" s="23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1" t="s">
        <v>120</v>
      </c>
      <c r="AU136" s="231" t="s">
        <v>81</v>
      </c>
      <c r="AV136" s="13" t="s">
        <v>76</v>
      </c>
      <c r="AW136" s="13" t="s">
        <v>32</v>
      </c>
      <c r="AX136" s="13" t="s">
        <v>71</v>
      </c>
      <c r="AY136" s="231" t="s">
        <v>109</v>
      </c>
    </row>
    <row r="137" s="13" customFormat="1">
      <c r="A137" s="13"/>
      <c r="B137" s="221"/>
      <c r="C137" s="222"/>
      <c r="D137" s="223" t="s">
        <v>120</v>
      </c>
      <c r="E137" s="224" t="s">
        <v>19</v>
      </c>
      <c r="F137" s="225" t="s">
        <v>256</v>
      </c>
      <c r="G137" s="222"/>
      <c r="H137" s="224" t="s">
        <v>19</v>
      </c>
      <c r="I137" s="226"/>
      <c r="J137" s="222"/>
      <c r="K137" s="222"/>
      <c r="L137" s="227"/>
      <c r="M137" s="228"/>
      <c r="N137" s="229"/>
      <c r="O137" s="229"/>
      <c r="P137" s="229"/>
      <c r="Q137" s="229"/>
      <c r="R137" s="229"/>
      <c r="S137" s="229"/>
      <c r="T137" s="23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1" t="s">
        <v>120</v>
      </c>
      <c r="AU137" s="231" t="s">
        <v>81</v>
      </c>
      <c r="AV137" s="13" t="s">
        <v>76</v>
      </c>
      <c r="AW137" s="13" t="s">
        <v>32</v>
      </c>
      <c r="AX137" s="13" t="s">
        <v>71</v>
      </c>
      <c r="AY137" s="231" t="s">
        <v>109</v>
      </c>
    </row>
    <row r="138" s="14" customFormat="1">
      <c r="A138" s="14"/>
      <c r="B138" s="232"/>
      <c r="C138" s="233"/>
      <c r="D138" s="223" t="s">
        <v>120</v>
      </c>
      <c r="E138" s="234" t="s">
        <v>19</v>
      </c>
      <c r="F138" s="235" t="s">
        <v>286</v>
      </c>
      <c r="G138" s="233"/>
      <c r="H138" s="236">
        <v>1.5529999999999999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2" t="s">
        <v>120</v>
      </c>
      <c r="AU138" s="242" t="s">
        <v>81</v>
      </c>
      <c r="AV138" s="14" t="s">
        <v>81</v>
      </c>
      <c r="AW138" s="14" t="s">
        <v>32</v>
      </c>
      <c r="AX138" s="14" t="s">
        <v>76</v>
      </c>
      <c r="AY138" s="242" t="s">
        <v>109</v>
      </c>
    </row>
    <row r="139" s="2" customFormat="1" ht="114.9" customHeight="1">
      <c r="A139" s="40"/>
      <c r="B139" s="41"/>
      <c r="C139" s="203" t="s">
        <v>199</v>
      </c>
      <c r="D139" s="203" t="s">
        <v>112</v>
      </c>
      <c r="E139" s="204" t="s">
        <v>287</v>
      </c>
      <c r="F139" s="205" t="s">
        <v>288</v>
      </c>
      <c r="G139" s="206" t="s">
        <v>169</v>
      </c>
      <c r="H139" s="207">
        <v>3.6240000000000001</v>
      </c>
      <c r="I139" s="208"/>
      <c r="J139" s="209">
        <f>ROUND(I139*H139,2)</f>
        <v>0</v>
      </c>
      <c r="K139" s="205" t="s">
        <v>115</v>
      </c>
      <c r="L139" s="46"/>
      <c r="M139" s="210" t="s">
        <v>19</v>
      </c>
      <c r="N139" s="211" t="s">
        <v>42</v>
      </c>
      <c r="O139" s="86"/>
      <c r="P139" s="212">
        <f>O139*H139</f>
        <v>0</v>
      </c>
      <c r="Q139" s="212">
        <v>1.05524</v>
      </c>
      <c r="R139" s="212">
        <f>Q139*H139</f>
        <v>3.8241897599999999</v>
      </c>
      <c r="S139" s="212">
        <v>0</v>
      </c>
      <c r="T139" s="213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4" t="s">
        <v>138</v>
      </c>
      <c r="AT139" s="214" t="s">
        <v>112</v>
      </c>
      <c r="AU139" s="214" t="s">
        <v>81</v>
      </c>
      <c r="AY139" s="19" t="s">
        <v>109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9" t="s">
        <v>76</v>
      </c>
      <c r="BK139" s="215">
        <f>ROUND(I139*H139,2)</f>
        <v>0</v>
      </c>
      <c r="BL139" s="19" t="s">
        <v>138</v>
      </c>
      <c r="BM139" s="214" t="s">
        <v>289</v>
      </c>
    </row>
    <row r="140" s="2" customFormat="1">
      <c r="A140" s="40"/>
      <c r="B140" s="41"/>
      <c r="C140" s="42"/>
      <c r="D140" s="216" t="s">
        <v>118</v>
      </c>
      <c r="E140" s="42"/>
      <c r="F140" s="217" t="s">
        <v>290</v>
      </c>
      <c r="G140" s="42"/>
      <c r="H140" s="42"/>
      <c r="I140" s="218"/>
      <c r="J140" s="42"/>
      <c r="K140" s="42"/>
      <c r="L140" s="46"/>
      <c r="M140" s="219"/>
      <c r="N140" s="220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118</v>
      </c>
      <c r="AU140" s="19" t="s">
        <v>81</v>
      </c>
    </row>
    <row r="141" s="13" customFormat="1">
      <c r="A141" s="13"/>
      <c r="B141" s="221"/>
      <c r="C141" s="222"/>
      <c r="D141" s="223" t="s">
        <v>120</v>
      </c>
      <c r="E141" s="224" t="s">
        <v>19</v>
      </c>
      <c r="F141" s="225" t="s">
        <v>254</v>
      </c>
      <c r="G141" s="222"/>
      <c r="H141" s="224" t="s">
        <v>19</v>
      </c>
      <c r="I141" s="226"/>
      <c r="J141" s="222"/>
      <c r="K141" s="222"/>
      <c r="L141" s="227"/>
      <c r="M141" s="228"/>
      <c r="N141" s="229"/>
      <c r="O141" s="229"/>
      <c r="P141" s="229"/>
      <c r="Q141" s="229"/>
      <c r="R141" s="229"/>
      <c r="S141" s="229"/>
      <c r="T141" s="23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1" t="s">
        <v>120</v>
      </c>
      <c r="AU141" s="231" t="s">
        <v>81</v>
      </c>
      <c r="AV141" s="13" t="s">
        <v>76</v>
      </c>
      <c r="AW141" s="13" t="s">
        <v>32</v>
      </c>
      <c r="AX141" s="13" t="s">
        <v>71</v>
      </c>
      <c r="AY141" s="231" t="s">
        <v>109</v>
      </c>
    </row>
    <row r="142" s="13" customFormat="1">
      <c r="A142" s="13"/>
      <c r="B142" s="221"/>
      <c r="C142" s="222"/>
      <c r="D142" s="223" t="s">
        <v>120</v>
      </c>
      <c r="E142" s="224" t="s">
        <v>19</v>
      </c>
      <c r="F142" s="225" t="s">
        <v>291</v>
      </c>
      <c r="G142" s="222"/>
      <c r="H142" s="224" t="s">
        <v>19</v>
      </c>
      <c r="I142" s="226"/>
      <c r="J142" s="222"/>
      <c r="K142" s="222"/>
      <c r="L142" s="227"/>
      <c r="M142" s="228"/>
      <c r="N142" s="229"/>
      <c r="O142" s="229"/>
      <c r="P142" s="229"/>
      <c r="Q142" s="229"/>
      <c r="R142" s="229"/>
      <c r="S142" s="229"/>
      <c r="T142" s="23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1" t="s">
        <v>120</v>
      </c>
      <c r="AU142" s="231" t="s">
        <v>81</v>
      </c>
      <c r="AV142" s="13" t="s">
        <v>76</v>
      </c>
      <c r="AW142" s="13" t="s">
        <v>32</v>
      </c>
      <c r="AX142" s="13" t="s">
        <v>71</v>
      </c>
      <c r="AY142" s="231" t="s">
        <v>109</v>
      </c>
    </row>
    <row r="143" s="13" customFormat="1">
      <c r="A143" s="13"/>
      <c r="B143" s="221"/>
      <c r="C143" s="222"/>
      <c r="D143" s="223" t="s">
        <v>120</v>
      </c>
      <c r="E143" s="224" t="s">
        <v>19</v>
      </c>
      <c r="F143" s="225" t="s">
        <v>256</v>
      </c>
      <c r="G143" s="222"/>
      <c r="H143" s="224" t="s">
        <v>19</v>
      </c>
      <c r="I143" s="226"/>
      <c r="J143" s="222"/>
      <c r="K143" s="222"/>
      <c r="L143" s="227"/>
      <c r="M143" s="228"/>
      <c r="N143" s="229"/>
      <c r="O143" s="229"/>
      <c r="P143" s="229"/>
      <c r="Q143" s="229"/>
      <c r="R143" s="229"/>
      <c r="S143" s="229"/>
      <c r="T143" s="23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1" t="s">
        <v>120</v>
      </c>
      <c r="AU143" s="231" t="s">
        <v>81</v>
      </c>
      <c r="AV143" s="13" t="s">
        <v>76</v>
      </c>
      <c r="AW143" s="13" t="s">
        <v>32</v>
      </c>
      <c r="AX143" s="13" t="s">
        <v>71</v>
      </c>
      <c r="AY143" s="231" t="s">
        <v>109</v>
      </c>
    </row>
    <row r="144" s="14" customFormat="1">
      <c r="A144" s="14"/>
      <c r="B144" s="232"/>
      <c r="C144" s="233"/>
      <c r="D144" s="223" t="s">
        <v>120</v>
      </c>
      <c r="E144" s="234" t="s">
        <v>19</v>
      </c>
      <c r="F144" s="235" t="s">
        <v>292</v>
      </c>
      <c r="G144" s="233"/>
      <c r="H144" s="236">
        <v>3.6240000000000001</v>
      </c>
      <c r="I144" s="237"/>
      <c r="J144" s="233"/>
      <c r="K144" s="233"/>
      <c r="L144" s="238"/>
      <c r="M144" s="239"/>
      <c r="N144" s="240"/>
      <c r="O144" s="240"/>
      <c r="P144" s="240"/>
      <c r="Q144" s="240"/>
      <c r="R144" s="240"/>
      <c r="S144" s="240"/>
      <c r="T144" s="24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2" t="s">
        <v>120</v>
      </c>
      <c r="AU144" s="242" t="s">
        <v>81</v>
      </c>
      <c r="AV144" s="14" t="s">
        <v>81</v>
      </c>
      <c r="AW144" s="14" t="s">
        <v>32</v>
      </c>
      <c r="AX144" s="14" t="s">
        <v>76</v>
      </c>
      <c r="AY144" s="242" t="s">
        <v>109</v>
      </c>
    </row>
    <row r="145" s="2" customFormat="1" ht="33" customHeight="1">
      <c r="A145" s="40"/>
      <c r="B145" s="41"/>
      <c r="C145" s="203" t="s">
        <v>205</v>
      </c>
      <c r="D145" s="203" t="s">
        <v>112</v>
      </c>
      <c r="E145" s="204" t="s">
        <v>293</v>
      </c>
      <c r="F145" s="205" t="s">
        <v>294</v>
      </c>
      <c r="G145" s="206" t="s">
        <v>169</v>
      </c>
      <c r="H145" s="207">
        <v>1.5529999999999999</v>
      </c>
      <c r="I145" s="208"/>
      <c r="J145" s="209">
        <f>ROUND(I145*H145,2)</f>
        <v>0</v>
      </c>
      <c r="K145" s="205" t="s">
        <v>115</v>
      </c>
      <c r="L145" s="46"/>
      <c r="M145" s="210" t="s">
        <v>19</v>
      </c>
      <c r="N145" s="211" t="s">
        <v>42</v>
      </c>
      <c r="O145" s="86"/>
      <c r="P145" s="212">
        <f>O145*H145</f>
        <v>0</v>
      </c>
      <c r="Q145" s="212">
        <v>0</v>
      </c>
      <c r="R145" s="212">
        <f>Q145*H145</f>
        <v>0</v>
      </c>
      <c r="S145" s="212">
        <v>0</v>
      </c>
      <c r="T145" s="213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4" t="s">
        <v>138</v>
      </c>
      <c r="AT145" s="214" t="s">
        <v>112</v>
      </c>
      <c r="AU145" s="214" t="s">
        <v>81</v>
      </c>
      <c r="AY145" s="19" t="s">
        <v>109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9" t="s">
        <v>76</v>
      </c>
      <c r="BK145" s="215">
        <f>ROUND(I145*H145,2)</f>
        <v>0</v>
      </c>
      <c r="BL145" s="19" t="s">
        <v>138</v>
      </c>
      <c r="BM145" s="214" t="s">
        <v>295</v>
      </c>
    </row>
    <row r="146" s="2" customFormat="1">
      <c r="A146" s="40"/>
      <c r="B146" s="41"/>
      <c r="C146" s="42"/>
      <c r="D146" s="216" t="s">
        <v>118</v>
      </c>
      <c r="E146" s="42"/>
      <c r="F146" s="217" t="s">
        <v>296</v>
      </c>
      <c r="G146" s="42"/>
      <c r="H146" s="42"/>
      <c r="I146" s="218"/>
      <c r="J146" s="42"/>
      <c r="K146" s="42"/>
      <c r="L146" s="46"/>
      <c r="M146" s="219"/>
      <c r="N146" s="220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118</v>
      </c>
      <c r="AU146" s="19" t="s">
        <v>81</v>
      </c>
    </row>
    <row r="147" s="13" customFormat="1">
      <c r="A147" s="13"/>
      <c r="B147" s="221"/>
      <c r="C147" s="222"/>
      <c r="D147" s="223" t="s">
        <v>120</v>
      </c>
      <c r="E147" s="224" t="s">
        <v>19</v>
      </c>
      <c r="F147" s="225" t="s">
        <v>297</v>
      </c>
      <c r="G147" s="222"/>
      <c r="H147" s="224" t="s">
        <v>19</v>
      </c>
      <c r="I147" s="226"/>
      <c r="J147" s="222"/>
      <c r="K147" s="222"/>
      <c r="L147" s="227"/>
      <c r="M147" s="228"/>
      <c r="N147" s="229"/>
      <c r="O147" s="229"/>
      <c r="P147" s="229"/>
      <c r="Q147" s="229"/>
      <c r="R147" s="229"/>
      <c r="S147" s="229"/>
      <c r="T147" s="23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1" t="s">
        <v>120</v>
      </c>
      <c r="AU147" s="231" t="s">
        <v>81</v>
      </c>
      <c r="AV147" s="13" t="s">
        <v>76</v>
      </c>
      <c r="AW147" s="13" t="s">
        <v>32</v>
      </c>
      <c r="AX147" s="13" t="s">
        <v>71</v>
      </c>
      <c r="AY147" s="231" t="s">
        <v>109</v>
      </c>
    </row>
    <row r="148" s="13" customFormat="1">
      <c r="A148" s="13"/>
      <c r="B148" s="221"/>
      <c r="C148" s="222"/>
      <c r="D148" s="223" t="s">
        <v>120</v>
      </c>
      <c r="E148" s="224" t="s">
        <v>19</v>
      </c>
      <c r="F148" s="225" t="s">
        <v>298</v>
      </c>
      <c r="G148" s="222"/>
      <c r="H148" s="224" t="s">
        <v>19</v>
      </c>
      <c r="I148" s="226"/>
      <c r="J148" s="222"/>
      <c r="K148" s="222"/>
      <c r="L148" s="227"/>
      <c r="M148" s="228"/>
      <c r="N148" s="229"/>
      <c r="O148" s="229"/>
      <c r="P148" s="229"/>
      <c r="Q148" s="229"/>
      <c r="R148" s="229"/>
      <c r="S148" s="229"/>
      <c r="T148" s="23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1" t="s">
        <v>120</v>
      </c>
      <c r="AU148" s="231" t="s">
        <v>81</v>
      </c>
      <c r="AV148" s="13" t="s">
        <v>76</v>
      </c>
      <c r="AW148" s="13" t="s">
        <v>32</v>
      </c>
      <c r="AX148" s="13" t="s">
        <v>71</v>
      </c>
      <c r="AY148" s="231" t="s">
        <v>109</v>
      </c>
    </row>
    <row r="149" s="13" customFormat="1">
      <c r="A149" s="13"/>
      <c r="B149" s="221"/>
      <c r="C149" s="222"/>
      <c r="D149" s="223" t="s">
        <v>120</v>
      </c>
      <c r="E149" s="224" t="s">
        <v>19</v>
      </c>
      <c r="F149" s="225" t="s">
        <v>254</v>
      </c>
      <c r="G149" s="222"/>
      <c r="H149" s="224" t="s">
        <v>19</v>
      </c>
      <c r="I149" s="226"/>
      <c r="J149" s="222"/>
      <c r="K149" s="222"/>
      <c r="L149" s="227"/>
      <c r="M149" s="228"/>
      <c r="N149" s="229"/>
      <c r="O149" s="229"/>
      <c r="P149" s="229"/>
      <c r="Q149" s="229"/>
      <c r="R149" s="229"/>
      <c r="S149" s="229"/>
      <c r="T149" s="23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1" t="s">
        <v>120</v>
      </c>
      <c r="AU149" s="231" t="s">
        <v>81</v>
      </c>
      <c r="AV149" s="13" t="s">
        <v>76</v>
      </c>
      <c r="AW149" s="13" t="s">
        <v>32</v>
      </c>
      <c r="AX149" s="13" t="s">
        <v>71</v>
      </c>
      <c r="AY149" s="231" t="s">
        <v>109</v>
      </c>
    </row>
    <row r="150" s="13" customFormat="1">
      <c r="A150" s="13"/>
      <c r="B150" s="221"/>
      <c r="C150" s="222"/>
      <c r="D150" s="223" t="s">
        <v>120</v>
      </c>
      <c r="E150" s="224" t="s">
        <v>19</v>
      </c>
      <c r="F150" s="225" t="s">
        <v>255</v>
      </c>
      <c r="G150" s="222"/>
      <c r="H150" s="224" t="s">
        <v>19</v>
      </c>
      <c r="I150" s="226"/>
      <c r="J150" s="222"/>
      <c r="K150" s="222"/>
      <c r="L150" s="227"/>
      <c r="M150" s="228"/>
      <c r="N150" s="229"/>
      <c r="O150" s="229"/>
      <c r="P150" s="229"/>
      <c r="Q150" s="229"/>
      <c r="R150" s="229"/>
      <c r="S150" s="229"/>
      <c r="T150" s="23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1" t="s">
        <v>120</v>
      </c>
      <c r="AU150" s="231" t="s">
        <v>81</v>
      </c>
      <c r="AV150" s="13" t="s">
        <v>76</v>
      </c>
      <c r="AW150" s="13" t="s">
        <v>32</v>
      </c>
      <c r="AX150" s="13" t="s">
        <v>71</v>
      </c>
      <c r="AY150" s="231" t="s">
        <v>109</v>
      </c>
    </row>
    <row r="151" s="13" customFormat="1">
      <c r="A151" s="13"/>
      <c r="B151" s="221"/>
      <c r="C151" s="222"/>
      <c r="D151" s="223" t="s">
        <v>120</v>
      </c>
      <c r="E151" s="224" t="s">
        <v>19</v>
      </c>
      <c r="F151" s="225" t="s">
        <v>299</v>
      </c>
      <c r="G151" s="222"/>
      <c r="H151" s="224" t="s">
        <v>19</v>
      </c>
      <c r="I151" s="226"/>
      <c r="J151" s="222"/>
      <c r="K151" s="222"/>
      <c r="L151" s="227"/>
      <c r="M151" s="228"/>
      <c r="N151" s="229"/>
      <c r="O151" s="229"/>
      <c r="P151" s="229"/>
      <c r="Q151" s="229"/>
      <c r="R151" s="229"/>
      <c r="S151" s="229"/>
      <c r="T151" s="23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1" t="s">
        <v>120</v>
      </c>
      <c r="AU151" s="231" t="s">
        <v>81</v>
      </c>
      <c r="AV151" s="13" t="s">
        <v>76</v>
      </c>
      <c r="AW151" s="13" t="s">
        <v>32</v>
      </c>
      <c r="AX151" s="13" t="s">
        <v>71</v>
      </c>
      <c r="AY151" s="231" t="s">
        <v>109</v>
      </c>
    </row>
    <row r="152" s="14" customFormat="1">
      <c r="A152" s="14"/>
      <c r="B152" s="232"/>
      <c r="C152" s="233"/>
      <c r="D152" s="223" t="s">
        <v>120</v>
      </c>
      <c r="E152" s="234" t="s">
        <v>19</v>
      </c>
      <c r="F152" s="235" t="s">
        <v>300</v>
      </c>
      <c r="G152" s="233"/>
      <c r="H152" s="236">
        <v>1.5529999999999999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2" t="s">
        <v>120</v>
      </c>
      <c r="AU152" s="242" t="s">
        <v>81</v>
      </c>
      <c r="AV152" s="14" t="s">
        <v>81</v>
      </c>
      <c r="AW152" s="14" t="s">
        <v>32</v>
      </c>
      <c r="AX152" s="14" t="s">
        <v>76</v>
      </c>
      <c r="AY152" s="242" t="s">
        <v>109</v>
      </c>
    </row>
    <row r="153" s="12" customFormat="1" ht="22.8" customHeight="1">
      <c r="A153" s="12"/>
      <c r="B153" s="187"/>
      <c r="C153" s="188"/>
      <c r="D153" s="189" t="s">
        <v>70</v>
      </c>
      <c r="E153" s="201" t="s">
        <v>138</v>
      </c>
      <c r="F153" s="201" t="s">
        <v>301</v>
      </c>
      <c r="G153" s="188"/>
      <c r="H153" s="188"/>
      <c r="I153" s="191"/>
      <c r="J153" s="202">
        <f>BK153</f>
        <v>0</v>
      </c>
      <c r="K153" s="188"/>
      <c r="L153" s="193"/>
      <c r="M153" s="194"/>
      <c r="N153" s="195"/>
      <c r="O153" s="195"/>
      <c r="P153" s="196">
        <f>SUM(P154:P175)</f>
        <v>0</v>
      </c>
      <c r="Q153" s="195"/>
      <c r="R153" s="196">
        <f>SUM(R154:R175)</f>
        <v>10.618973134400001</v>
      </c>
      <c r="S153" s="195"/>
      <c r="T153" s="197">
        <f>SUM(T154:T175)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98" t="s">
        <v>76</v>
      </c>
      <c r="AT153" s="199" t="s">
        <v>70</v>
      </c>
      <c r="AU153" s="199" t="s">
        <v>76</v>
      </c>
      <c r="AY153" s="198" t="s">
        <v>109</v>
      </c>
      <c r="BK153" s="200">
        <f>SUM(BK154:BK175)</f>
        <v>0</v>
      </c>
    </row>
    <row r="154" s="2" customFormat="1" ht="62.7" customHeight="1">
      <c r="A154" s="40"/>
      <c r="B154" s="41"/>
      <c r="C154" s="203" t="s">
        <v>211</v>
      </c>
      <c r="D154" s="203" t="s">
        <v>112</v>
      </c>
      <c r="E154" s="204" t="s">
        <v>302</v>
      </c>
      <c r="F154" s="205" t="s">
        <v>303</v>
      </c>
      <c r="G154" s="206" t="s">
        <v>215</v>
      </c>
      <c r="H154" s="207">
        <v>4.5540000000000003</v>
      </c>
      <c r="I154" s="208"/>
      <c r="J154" s="209">
        <f>ROUND(I154*H154,2)</f>
        <v>0</v>
      </c>
      <c r="K154" s="205" t="s">
        <v>115</v>
      </c>
      <c r="L154" s="46"/>
      <c r="M154" s="210" t="s">
        <v>19</v>
      </c>
      <c r="N154" s="211" t="s">
        <v>42</v>
      </c>
      <c r="O154" s="86"/>
      <c r="P154" s="212">
        <f>O154*H154</f>
        <v>0</v>
      </c>
      <c r="Q154" s="212">
        <v>1.1027024000000001</v>
      </c>
      <c r="R154" s="212">
        <f>Q154*H154</f>
        <v>5.0217067296000009</v>
      </c>
      <c r="S154" s="212">
        <v>0</v>
      </c>
      <c r="T154" s="213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4" t="s">
        <v>138</v>
      </c>
      <c r="AT154" s="214" t="s">
        <v>112</v>
      </c>
      <c r="AU154" s="214" t="s">
        <v>81</v>
      </c>
      <c r="AY154" s="19" t="s">
        <v>109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19" t="s">
        <v>76</v>
      </c>
      <c r="BK154" s="215">
        <f>ROUND(I154*H154,2)</f>
        <v>0</v>
      </c>
      <c r="BL154" s="19" t="s">
        <v>138</v>
      </c>
      <c r="BM154" s="214" t="s">
        <v>304</v>
      </c>
    </row>
    <row r="155" s="2" customFormat="1">
      <c r="A155" s="40"/>
      <c r="B155" s="41"/>
      <c r="C155" s="42"/>
      <c r="D155" s="216" t="s">
        <v>118</v>
      </c>
      <c r="E155" s="42"/>
      <c r="F155" s="217" t="s">
        <v>305</v>
      </c>
      <c r="G155" s="42"/>
      <c r="H155" s="42"/>
      <c r="I155" s="218"/>
      <c r="J155" s="42"/>
      <c r="K155" s="42"/>
      <c r="L155" s="46"/>
      <c r="M155" s="219"/>
      <c r="N155" s="220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118</v>
      </c>
      <c r="AU155" s="19" t="s">
        <v>81</v>
      </c>
    </row>
    <row r="156" s="13" customFormat="1">
      <c r="A156" s="13"/>
      <c r="B156" s="221"/>
      <c r="C156" s="222"/>
      <c r="D156" s="223" t="s">
        <v>120</v>
      </c>
      <c r="E156" s="224" t="s">
        <v>19</v>
      </c>
      <c r="F156" s="225" t="s">
        <v>242</v>
      </c>
      <c r="G156" s="222"/>
      <c r="H156" s="224" t="s">
        <v>19</v>
      </c>
      <c r="I156" s="226"/>
      <c r="J156" s="222"/>
      <c r="K156" s="222"/>
      <c r="L156" s="227"/>
      <c r="M156" s="228"/>
      <c r="N156" s="229"/>
      <c r="O156" s="229"/>
      <c r="P156" s="229"/>
      <c r="Q156" s="229"/>
      <c r="R156" s="229"/>
      <c r="S156" s="229"/>
      <c r="T156" s="23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1" t="s">
        <v>120</v>
      </c>
      <c r="AU156" s="231" t="s">
        <v>81</v>
      </c>
      <c r="AV156" s="13" t="s">
        <v>76</v>
      </c>
      <c r="AW156" s="13" t="s">
        <v>32</v>
      </c>
      <c r="AX156" s="13" t="s">
        <v>71</v>
      </c>
      <c r="AY156" s="231" t="s">
        <v>109</v>
      </c>
    </row>
    <row r="157" s="13" customFormat="1">
      <c r="A157" s="13"/>
      <c r="B157" s="221"/>
      <c r="C157" s="222"/>
      <c r="D157" s="223" t="s">
        <v>120</v>
      </c>
      <c r="E157" s="224" t="s">
        <v>19</v>
      </c>
      <c r="F157" s="225" t="s">
        <v>306</v>
      </c>
      <c r="G157" s="222"/>
      <c r="H157" s="224" t="s">
        <v>19</v>
      </c>
      <c r="I157" s="226"/>
      <c r="J157" s="222"/>
      <c r="K157" s="222"/>
      <c r="L157" s="227"/>
      <c r="M157" s="228"/>
      <c r="N157" s="229"/>
      <c r="O157" s="229"/>
      <c r="P157" s="229"/>
      <c r="Q157" s="229"/>
      <c r="R157" s="229"/>
      <c r="S157" s="229"/>
      <c r="T157" s="23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1" t="s">
        <v>120</v>
      </c>
      <c r="AU157" s="231" t="s">
        <v>81</v>
      </c>
      <c r="AV157" s="13" t="s">
        <v>76</v>
      </c>
      <c r="AW157" s="13" t="s">
        <v>32</v>
      </c>
      <c r="AX157" s="13" t="s">
        <v>71</v>
      </c>
      <c r="AY157" s="231" t="s">
        <v>109</v>
      </c>
    </row>
    <row r="158" s="13" customFormat="1">
      <c r="A158" s="13"/>
      <c r="B158" s="221"/>
      <c r="C158" s="222"/>
      <c r="D158" s="223" t="s">
        <v>120</v>
      </c>
      <c r="E158" s="224" t="s">
        <v>19</v>
      </c>
      <c r="F158" s="225" t="s">
        <v>244</v>
      </c>
      <c r="G158" s="222"/>
      <c r="H158" s="224" t="s">
        <v>19</v>
      </c>
      <c r="I158" s="226"/>
      <c r="J158" s="222"/>
      <c r="K158" s="222"/>
      <c r="L158" s="227"/>
      <c r="M158" s="228"/>
      <c r="N158" s="229"/>
      <c r="O158" s="229"/>
      <c r="P158" s="229"/>
      <c r="Q158" s="229"/>
      <c r="R158" s="229"/>
      <c r="S158" s="229"/>
      <c r="T158" s="23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1" t="s">
        <v>120</v>
      </c>
      <c r="AU158" s="231" t="s">
        <v>81</v>
      </c>
      <c r="AV158" s="13" t="s">
        <v>76</v>
      </c>
      <c r="AW158" s="13" t="s">
        <v>32</v>
      </c>
      <c r="AX158" s="13" t="s">
        <v>71</v>
      </c>
      <c r="AY158" s="231" t="s">
        <v>109</v>
      </c>
    </row>
    <row r="159" s="13" customFormat="1">
      <c r="A159" s="13"/>
      <c r="B159" s="221"/>
      <c r="C159" s="222"/>
      <c r="D159" s="223" t="s">
        <v>120</v>
      </c>
      <c r="E159" s="224" t="s">
        <v>19</v>
      </c>
      <c r="F159" s="225" t="s">
        <v>307</v>
      </c>
      <c r="G159" s="222"/>
      <c r="H159" s="224" t="s">
        <v>19</v>
      </c>
      <c r="I159" s="226"/>
      <c r="J159" s="222"/>
      <c r="K159" s="222"/>
      <c r="L159" s="227"/>
      <c r="M159" s="228"/>
      <c r="N159" s="229"/>
      <c r="O159" s="229"/>
      <c r="P159" s="229"/>
      <c r="Q159" s="229"/>
      <c r="R159" s="229"/>
      <c r="S159" s="229"/>
      <c r="T159" s="23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1" t="s">
        <v>120</v>
      </c>
      <c r="AU159" s="231" t="s">
        <v>81</v>
      </c>
      <c r="AV159" s="13" t="s">
        <v>76</v>
      </c>
      <c r="AW159" s="13" t="s">
        <v>32</v>
      </c>
      <c r="AX159" s="13" t="s">
        <v>71</v>
      </c>
      <c r="AY159" s="231" t="s">
        <v>109</v>
      </c>
    </row>
    <row r="160" s="14" customFormat="1">
      <c r="A160" s="14"/>
      <c r="B160" s="232"/>
      <c r="C160" s="233"/>
      <c r="D160" s="223" t="s">
        <v>120</v>
      </c>
      <c r="E160" s="234" t="s">
        <v>19</v>
      </c>
      <c r="F160" s="235" t="s">
        <v>308</v>
      </c>
      <c r="G160" s="233"/>
      <c r="H160" s="236">
        <v>2.3410000000000002</v>
      </c>
      <c r="I160" s="237"/>
      <c r="J160" s="233"/>
      <c r="K160" s="233"/>
      <c r="L160" s="238"/>
      <c r="M160" s="239"/>
      <c r="N160" s="240"/>
      <c r="O160" s="240"/>
      <c r="P160" s="240"/>
      <c r="Q160" s="240"/>
      <c r="R160" s="240"/>
      <c r="S160" s="240"/>
      <c r="T160" s="24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2" t="s">
        <v>120</v>
      </c>
      <c r="AU160" s="242" t="s">
        <v>81</v>
      </c>
      <c r="AV160" s="14" t="s">
        <v>81</v>
      </c>
      <c r="AW160" s="14" t="s">
        <v>32</v>
      </c>
      <c r="AX160" s="14" t="s">
        <v>71</v>
      </c>
      <c r="AY160" s="242" t="s">
        <v>109</v>
      </c>
    </row>
    <row r="161" s="13" customFormat="1">
      <c r="A161" s="13"/>
      <c r="B161" s="221"/>
      <c r="C161" s="222"/>
      <c r="D161" s="223" t="s">
        <v>120</v>
      </c>
      <c r="E161" s="224" t="s">
        <v>19</v>
      </c>
      <c r="F161" s="225" t="s">
        <v>247</v>
      </c>
      <c r="G161" s="222"/>
      <c r="H161" s="224" t="s">
        <v>19</v>
      </c>
      <c r="I161" s="226"/>
      <c r="J161" s="222"/>
      <c r="K161" s="222"/>
      <c r="L161" s="227"/>
      <c r="M161" s="228"/>
      <c r="N161" s="229"/>
      <c r="O161" s="229"/>
      <c r="P161" s="229"/>
      <c r="Q161" s="229"/>
      <c r="R161" s="229"/>
      <c r="S161" s="229"/>
      <c r="T161" s="23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1" t="s">
        <v>120</v>
      </c>
      <c r="AU161" s="231" t="s">
        <v>81</v>
      </c>
      <c r="AV161" s="13" t="s">
        <v>76</v>
      </c>
      <c r="AW161" s="13" t="s">
        <v>32</v>
      </c>
      <c r="AX161" s="13" t="s">
        <v>71</v>
      </c>
      <c r="AY161" s="231" t="s">
        <v>109</v>
      </c>
    </row>
    <row r="162" s="13" customFormat="1">
      <c r="A162" s="13"/>
      <c r="B162" s="221"/>
      <c r="C162" s="222"/>
      <c r="D162" s="223" t="s">
        <v>120</v>
      </c>
      <c r="E162" s="224" t="s">
        <v>19</v>
      </c>
      <c r="F162" s="225" t="s">
        <v>309</v>
      </c>
      <c r="G162" s="222"/>
      <c r="H162" s="224" t="s">
        <v>19</v>
      </c>
      <c r="I162" s="226"/>
      <c r="J162" s="222"/>
      <c r="K162" s="222"/>
      <c r="L162" s="227"/>
      <c r="M162" s="228"/>
      <c r="N162" s="229"/>
      <c r="O162" s="229"/>
      <c r="P162" s="229"/>
      <c r="Q162" s="229"/>
      <c r="R162" s="229"/>
      <c r="S162" s="229"/>
      <c r="T162" s="23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1" t="s">
        <v>120</v>
      </c>
      <c r="AU162" s="231" t="s">
        <v>81</v>
      </c>
      <c r="AV162" s="13" t="s">
        <v>76</v>
      </c>
      <c r="AW162" s="13" t="s">
        <v>32</v>
      </c>
      <c r="AX162" s="13" t="s">
        <v>71</v>
      </c>
      <c r="AY162" s="231" t="s">
        <v>109</v>
      </c>
    </row>
    <row r="163" s="14" customFormat="1">
      <c r="A163" s="14"/>
      <c r="B163" s="232"/>
      <c r="C163" s="233"/>
      <c r="D163" s="223" t="s">
        <v>120</v>
      </c>
      <c r="E163" s="234" t="s">
        <v>19</v>
      </c>
      <c r="F163" s="235" t="s">
        <v>310</v>
      </c>
      <c r="G163" s="233"/>
      <c r="H163" s="236">
        <v>2.2130000000000001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2" t="s">
        <v>120</v>
      </c>
      <c r="AU163" s="242" t="s">
        <v>81</v>
      </c>
      <c r="AV163" s="14" t="s">
        <v>81</v>
      </c>
      <c r="AW163" s="14" t="s">
        <v>32</v>
      </c>
      <c r="AX163" s="14" t="s">
        <v>71</v>
      </c>
      <c r="AY163" s="242" t="s">
        <v>109</v>
      </c>
    </row>
    <row r="164" s="16" customFormat="1">
      <c r="A164" s="16"/>
      <c r="B164" s="259"/>
      <c r="C164" s="260"/>
      <c r="D164" s="223" t="s">
        <v>120</v>
      </c>
      <c r="E164" s="261" t="s">
        <v>19</v>
      </c>
      <c r="F164" s="262" t="s">
        <v>176</v>
      </c>
      <c r="G164" s="260"/>
      <c r="H164" s="263">
        <v>4.5540000000000003</v>
      </c>
      <c r="I164" s="264"/>
      <c r="J164" s="260"/>
      <c r="K164" s="260"/>
      <c r="L164" s="265"/>
      <c r="M164" s="266"/>
      <c r="N164" s="267"/>
      <c r="O164" s="267"/>
      <c r="P164" s="267"/>
      <c r="Q164" s="267"/>
      <c r="R164" s="267"/>
      <c r="S164" s="267"/>
      <c r="T164" s="268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T164" s="269" t="s">
        <v>120</v>
      </c>
      <c r="AU164" s="269" t="s">
        <v>81</v>
      </c>
      <c r="AV164" s="16" t="s">
        <v>138</v>
      </c>
      <c r="AW164" s="16" t="s">
        <v>32</v>
      </c>
      <c r="AX164" s="16" t="s">
        <v>76</v>
      </c>
      <c r="AY164" s="269" t="s">
        <v>109</v>
      </c>
    </row>
    <row r="165" s="2" customFormat="1" ht="62.7" customHeight="1">
      <c r="A165" s="40"/>
      <c r="B165" s="41"/>
      <c r="C165" s="203" t="s">
        <v>223</v>
      </c>
      <c r="D165" s="203" t="s">
        <v>112</v>
      </c>
      <c r="E165" s="204" t="s">
        <v>311</v>
      </c>
      <c r="F165" s="205" t="s">
        <v>312</v>
      </c>
      <c r="G165" s="206" t="s">
        <v>215</v>
      </c>
      <c r="H165" s="207">
        <v>10.627000000000001</v>
      </c>
      <c r="I165" s="208"/>
      <c r="J165" s="209">
        <f>ROUND(I165*H165,2)</f>
        <v>0</v>
      </c>
      <c r="K165" s="205" t="s">
        <v>115</v>
      </c>
      <c r="L165" s="46"/>
      <c r="M165" s="210" t="s">
        <v>19</v>
      </c>
      <c r="N165" s="211" t="s">
        <v>42</v>
      </c>
      <c r="O165" s="86"/>
      <c r="P165" s="212">
        <f>O165*H165</f>
        <v>0</v>
      </c>
      <c r="Q165" s="212">
        <v>0.52670240000000002</v>
      </c>
      <c r="R165" s="212">
        <f>Q165*H165</f>
        <v>5.5972664048000009</v>
      </c>
      <c r="S165" s="212">
        <v>0</v>
      </c>
      <c r="T165" s="213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4" t="s">
        <v>138</v>
      </c>
      <c r="AT165" s="214" t="s">
        <v>112</v>
      </c>
      <c r="AU165" s="214" t="s">
        <v>81</v>
      </c>
      <c r="AY165" s="19" t="s">
        <v>109</v>
      </c>
      <c r="BE165" s="215">
        <f>IF(N165="základní",J165,0)</f>
        <v>0</v>
      </c>
      <c r="BF165" s="215">
        <f>IF(N165="snížená",J165,0)</f>
        <v>0</v>
      </c>
      <c r="BG165" s="215">
        <f>IF(N165="zákl. přenesená",J165,0)</f>
        <v>0</v>
      </c>
      <c r="BH165" s="215">
        <f>IF(N165="sníž. přenesená",J165,0)</f>
        <v>0</v>
      </c>
      <c r="BI165" s="215">
        <f>IF(N165="nulová",J165,0)</f>
        <v>0</v>
      </c>
      <c r="BJ165" s="19" t="s">
        <v>76</v>
      </c>
      <c r="BK165" s="215">
        <f>ROUND(I165*H165,2)</f>
        <v>0</v>
      </c>
      <c r="BL165" s="19" t="s">
        <v>138</v>
      </c>
      <c r="BM165" s="214" t="s">
        <v>313</v>
      </c>
    </row>
    <row r="166" s="2" customFormat="1">
      <c r="A166" s="40"/>
      <c r="B166" s="41"/>
      <c r="C166" s="42"/>
      <c r="D166" s="216" t="s">
        <v>118</v>
      </c>
      <c r="E166" s="42"/>
      <c r="F166" s="217" t="s">
        <v>314</v>
      </c>
      <c r="G166" s="42"/>
      <c r="H166" s="42"/>
      <c r="I166" s="218"/>
      <c r="J166" s="42"/>
      <c r="K166" s="42"/>
      <c r="L166" s="46"/>
      <c r="M166" s="219"/>
      <c r="N166" s="220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118</v>
      </c>
      <c r="AU166" s="19" t="s">
        <v>81</v>
      </c>
    </row>
    <row r="167" s="13" customFormat="1">
      <c r="A167" s="13"/>
      <c r="B167" s="221"/>
      <c r="C167" s="222"/>
      <c r="D167" s="223" t="s">
        <v>120</v>
      </c>
      <c r="E167" s="224" t="s">
        <v>19</v>
      </c>
      <c r="F167" s="225" t="s">
        <v>242</v>
      </c>
      <c r="G167" s="222"/>
      <c r="H167" s="224" t="s">
        <v>19</v>
      </c>
      <c r="I167" s="226"/>
      <c r="J167" s="222"/>
      <c r="K167" s="222"/>
      <c r="L167" s="227"/>
      <c r="M167" s="228"/>
      <c r="N167" s="229"/>
      <c r="O167" s="229"/>
      <c r="P167" s="229"/>
      <c r="Q167" s="229"/>
      <c r="R167" s="229"/>
      <c r="S167" s="229"/>
      <c r="T167" s="23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1" t="s">
        <v>120</v>
      </c>
      <c r="AU167" s="231" t="s">
        <v>81</v>
      </c>
      <c r="AV167" s="13" t="s">
        <v>76</v>
      </c>
      <c r="AW167" s="13" t="s">
        <v>32</v>
      </c>
      <c r="AX167" s="13" t="s">
        <v>71</v>
      </c>
      <c r="AY167" s="231" t="s">
        <v>109</v>
      </c>
    </row>
    <row r="168" s="13" customFormat="1">
      <c r="A168" s="13"/>
      <c r="B168" s="221"/>
      <c r="C168" s="222"/>
      <c r="D168" s="223" t="s">
        <v>120</v>
      </c>
      <c r="E168" s="224" t="s">
        <v>19</v>
      </c>
      <c r="F168" s="225" t="s">
        <v>315</v>
      </c>
      <c r="G168" s="222"/>
      <c r="H168" s="224" t="s">
        <v>19</v>
      </c>
      <c r="I168" s="226"/>
      <c r="J168" s="222"/>
      <c r="K168" s="222"/>
      <c r="L168" s="227"/>
      <c r="M168" s="228"/>
      <c r="N168" s="229"/>
      <c r="O168" s="229"/>
      <c r="P168" s="229"/>
      <c r="Q168" s="229"/>
      <c r="R168" s="229"/>
      <c r="S168" s="229"/>
      <c r="T168" s="23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1" t="s">
        <v>120</v>
      </c>
      <c r="AU168" s="231" t="s">
        <v>81</v>
      </c>
      <c r="AV168" s="13" t="s">
        <v>76</v>
      </c>
      <c r="AW168" s="13" t="s">
        <v>32</v>
      </c>
      <c r="AX168" s="13" t="s">
        <v>71</v>
      </c>
      <c r="AY168" s="231" t="s">
        <v>109</v>
      </c>
    </row>
    <row r="169" s="13" customFormat="1">
      <c r="A169" s="13"/>
      <c r="B169" s="221"/>
      <c r="C169" s="222"/>
      <c r="D169" s="223" t="s">
        <v>120</v>
      </c>
      <c r="E169" s="224" t="s">
        <v>19</v>
      </c>
      <c r="F169" s="225" t="s">
        <v>244</v>
      </c>
      <c r="G169" s="222"/>
      <c r="H169" s="224" t="s">
        <v>19</v>
      </c>
      <c r="I169" s="226"/>
      <c r="J169" s="222"/>
      <c r="K169" s="222"/>
      <c r="L169" s="227"/>
      <c r="M169" s="228"/>
      <c r="N169" s="229"/>
      <c r="O169" s="229"/>
      <c r="P169" s="229"/>
      <c r="Q169" s="229"/>
      <c r="R169" s="229"/>
      <c r="S169" s="229"/>
      <c r="T169" s="23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1" t="s">
        <v>120</v>
      </c>
      <c r="AU169" s="231" t="s">
        <v>81</v>
      </c>
      <c r="AV169" s="13" t="s">
        <v>76</v>
      </c>
      <c r="AW169" s="13" t="s">
        <v>32</v>
      </c>
      <c r="AX169" s="13" t="s">
        <v>71</v>
      </c>
      <c r="AY169" s="231" t="s">
        <v>109</v>
      </c>
    </row>
    <row r="170" s="13" customFormat="1">
      <c r="A170" s="13"/>
      <c r="B170" s="221"/>
      <c r="C170" s="222"/>
      <c r="D170" s="223" t="s">
        <v>120</v>
      </c>
      <c r="E170" s="224" t="s">
        <v>19</v>
      </c>
      <c r="F170" s="225" t="s">
        <v>245</v>
      </c>
      <c r="G170" s="222"/>
      <c r="H170" s="224" t="s">
        <v>19</v>
      </c>
      <c r="I170" s="226"/>
      <c r="J170" s="222"/>
      <c r="K170" s="222"/>
      <c r="L170" s="227"/>
      <c r="M170" s="228"/>
      <c r="N170" s="229"/>
      <c r="O170" s="229"/>
      <c r="P170" s="229"/>
      <c r="Q170" s="229"/>
      <c r="R170" s="229"/>
      <c r="S170" s="229"/>
      <c r="T170" s="23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1" t="s">
        <v>120</v>
      </c>
      <c r="AU170" s="231" t="s">
        <v>81</v>
      </c>
      <c r="AV170" s="13" t="s">
        <v>76</v>
      </c>
      <c r="AW170" s="13" t="s">
        <v>32</v>
      </c>
      <c r="AX170" s="13" t="s">
        <v>71</v>
      </c>
      <c r="AY170" s="231" t="s">
        <v>109</v>
      </c>
    </row>
    <row r="171" s="14" customFormat="1">
      <c r="A171" s="14"/>
      <c r="B171" s="232"/>
      <c r="C171" s="233"/>
      <c r="D171" s="223" t="s">
        <v>120</v>
      </c>
      <c r="E171" s="234" t="s">
        <v>19</v>
      </c>
      <c r="F171" s="235" t="s">
        <v>316</v>
      </c>
      <c r="G171" s="233"/>
      <c r="H171" s="236">
        <v>5.4619999999999997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2" t="s">
        <v>120</v>
      </c>
      <c r="AU171" s="242" t="s">
        <v>81</v>
      </c>
      <c r="AV171" s="14" t="s">
        <v>81</v>
      </c>
      <c r="AW171" s="14" t="s">
        <v>32</v>
      </c>
      <c r="AX171" s="14" t="s">
        <v>71</v>
      </c>
      <c r="AY171" s="242" t="s">
        <v>109</v>
      </c>
    </row>
    <row r="172" s="13" customFormat="1">
      <c r="A172" s="13"/>
      <c r="B172" s="221"/>
      <c r="C172" s="222"/>
      <c r="D172" s="223" t="s">
        <v>120</v>
      </c>
      <c r="E172" s="224" t="s">
        <v>19</v>
      </c>
      <c r="F172" s="225" t="s">
        <v>247</v>
      </c>
      <c r="G172" s="222"/>
      <c r="H172" s="224" t="s">
        <v>19</v>
      </c>
      <c r="I172" s="226"/>
      <c r="J172" s="222"/>
      <c r="K172" s="222"/>
      <c r="L172" s="227"/>
      <c r="M172" s="228"/>
      <c r="N172" s="229"/>
      <c r="O172" s="229"/>
      <c r="P172" s="229"/>
      <c r="Q172" s="229"/>
      <c r="R172" s="229"/>
      <c r="S172" s="229"/>
      <c r="T172" s="23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1" t="s">
        <v>120</v>
      </c>
      <c r="AU172" s="231" t="s">
        <v>81</v>
      </c>
      <c r="AV172" s="13" t="s">
        <v>76</v>
      </c>
      <c r="AW172" s="13" t="s">
        <v>32</v>
      </c>
      <c r="AX172" s="13" t="s">
        <v>71</v>
      </c>
      <c r="AY172" s="231" t="s">
        <v>109</v>
      </c>
    </row>
    <row r="173" s="13" customFormat="1">
      <c r="A173" s="13"/>
      <c r="B173" s="221"/>
      <c r="C173" s="222"/>
      <c r="D173" s="223" t="s">
        <v>120</v>
      </c>
      <c r="E173" s="224" t="s">
        <v>19</v>
      </c>
      <c r="F173" s="225" t="s">
        <v>309</v>
      </c>
      <c r="G173" s="222"/>
      <c r="H173" s="224" t="s">
        <v>19</v>
      </c>
      <c r="I173" s="226"/>
      <c r="J173" s="222"/>
      <c r="K173" s="222"/>
      <c r="L173" s="227"/>
      <c r="M173" s="228"/>
      <c r="N173" s="229"/>
      <c r="O173" s="229"/>
      <c r="P173" s="229"/>
      <c r="Q173" s="229"/>
      <c r="R173" s="229"/>
      <c r="S173" s="229"/>
      <c r="T173" s="23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1" t="s">
        <v>120</v>
      </c>
      <c r="AU173" s="231" t="s">
        <v>81</v>
      </c>
      <c r="AV173" s="13" t="s">
        <v>76</v>
      </c>
      <c r="AW173" s="13" t="s">
        <v>32</v>
      </c>
      <c r="AX173" s="13" t="s">
        <v>71</v>
      </c>
      <c r="AY173" s="231" t="s">
        <v>109</v>
      </c>
    </row>
    <row r="174" s="14" customFormat="1">
      <c r="A174" s="14"/>
      <c r="B174" s="232"/>
      <c r="C174" s="233"/>
      <c r="D174" s="223" t="s">
        <v>120</v>
      </c>
      <c r="E174" s="234" t="s">
        <v>19</v>
      </c>
      <c r="F174" s="235" t="s">
        <v>317</v>
      </c>
      <c r="G174" s="233"/>
      <c r="H174" s="236">
        <v>5.165</v>
      </c>
      <c r="I174" s="237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2" t="s">
        <v>120</v>
      </c>
      <c r="AU174" s="242" t="s">
        <v>81</v>
      </c>
      <c r="AV174" s="14" t="s">
        <v>81</v>
      </c>
      <c r="AW174" s="14" t="s">
        <v>32</v>
      </c>
      <c r="AX174" s="14" t="s">
        <v>71</v>
      </c>
      <c r="AY174" s="242" t="s">
        <v>109</v>
      </c>
    </row>
    <row r="175" s="16" customFormat="1">
      <c r="A175" s="16"/>
      <c r="B175" s="259"/>
      <c r="C175" s="260"/>
      <c r="D175" s="223" t="s">
        <v>120</v>
      </c>
      <c r="E175" s="261" t="s">
        <v>19</v>
      </c>
      <c r="F175" s="262" t="s">
        <v>176</v>
      </c>
      <c r="G175" s="260"/>
      <c r="H175" s="263">
        <v>10.626999999999999</v>
      </c>
      <c r="I175" s="264"/>
      <c r="J175" s="260"/>
      <c r="K175" s="260"/>
      <c r="L175" s="265"/>
      <c r="M175" s="266"/>
      <c r="N175" s="267"/>
      <c r="O175" s="267"/>
      <c r="P175" s="267"/>
      <c r="Q175" s="267"/>
      <c r="R175" s="267"/>
      <c r="S175" s="267"/>
      <c r="T175" s="268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T175" s="269" t="s">
        <v>120</v>
      </c>
      <c r="AU175" s="269" t="s">
        <v>81</v>
      </c>
      <c r="AV175" s="16" t="s">
        <v>138</v>
      </c>
      <c r="AW175" s="16" t="s">
        <v>32</v>
      </c>
      <c r="AX175" s="16" t="s">
        <v>76</v>
      </c>
      <c r="AY175" s="269" t="s">
        <v>109</v>
      </c>
    </row>
    <row r="176" s="12" customFormat="1" ht="22.8" customHeight="1">
      <c r="A176" s="12"/>
      <c r="B176" s="187"/>
      <c r="C176" s="188"/>
      <c r="D176" s="189" t="s">
        <v>70</v>
      </c>
      <c r="E176" s="201" t="s">
        <v>193</v>
      </c>
      <c r="F176" s="201" t="s">
        <v>318</v>
      </c>
      <c r="G176" s="188"/>
      <c r="H176" s="188"/>
      <c r="I176" s="191"/>
      <c r="J176" s="202">
        <f>BK176</f>
        <v>0</v>
      </c>
      <c r="K176" s="188"/>
      <c r="L176" s="193"/>
      <c r="M176" s="194"/>
      <c r="N176" s="195"/>
      <c r="O176" s="195"/>
      <c r="P176" s="196">
        <f>SUM(P177:P193)</f>
        <v>0</v>
      </c>
      <c r="Q176" s="195"/>
      <c r="R176" s="196">
        <f>SUM(R177:R193)</f>
        <v>12.360352224</v>
      </c>
      <c r="S176" s="195"/>
      <c r="T176" s="197">
        <f>SUM(T177:T193)</f>
        <v>6.9529600000000009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98" t="s">
        <v>76</v>
      </c>
      <c r="AT176" s="199" t="s">
        <v>70</v>
      </c>
      <c r="AU176" s="199" t="s">
        <v>76</v>
      </c>
      <c r="AY176" s="198" t="s">
        <v>109</v>
      </c>
      <c r="BK176" s="200">
        <f>SUM(BK177:BK193)</f>
        <v>0</v>
      </c>
    </row>
    <row r="177" s="2" customFormat="1" ht="66.75" customHeight="1">
      <c r="A177" s="40"/>
      <c r="B177" s="41"/>
      <c r="C177" s="203" t="s">
        <v>319</v>
      </c>
      <c r="D177" s="203" t="s">
        <v>112</v>
      </c>
      <c r="E177" s="204" t="s">
        <v>320</v>
      </c>
      <c r="F177" s="205" t="s">
        <v>321</v>
      </c>
      <c r="G177" s="206" t="s">
        <v>215</v>
      </c>
      <c r="H177" s="207">
        <v>62.027000000000001</v>
      </c>
      <c r="I177" s="208"/>
      <c r="J177" s="209">
        <f>ROUND(I177*H177,2)</f>
        <v>0</v>
      </c>
      <c r="K177" s="205" t="s">
        <v>115</v>
      </c>
      <c r="L177" s="46"/>
      <c r="M177" s="210" t="s">
        <v>19</v>
      </c>
      <c r="N177" s="211" t="s">
        <v>42</v>
      </c>
      <c r="O177" s="86"/>
      <c r="P177" s="212">
        <f>O177*H177</f>
        <v>0</v>
      </c>
      <c r="Q177" s="212">
        <v>0.078</v>
      </c>
      <c r="R177" s="212">
        <f>Q177*H177</f>
        <v>4.8381059999999998</v>
      </c>
      <c r="S177" s="212">
        <v>0.035000000000000003</v>
      </c>
      <c r="T177" s="213">
        <f>S177*H177</f>
        <v>2.1709450000000001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4" t="s">
        <v>138</v>
      </c>
      <c r="AT177" s="214" t="s">
        <v>112</v>
      </c>
      <c r="AU177" s="214" t="s">
        <v>81</v>
      </c>
      <c r="AY177" s="19" t="s">
        <v>109</v>
      </c>
      <c r="BE177" s="215">
        <f>IF(N177="základní",J177,0)</f>
        <v>0</v>
      </c>
      <c r="BF177" s="215">
        <f>IF(N177="snížená",J177,0)</f>
        <v>0</v>
      </c>
      <c r="BG177" s="215">
        <f>IF(N177="zákl. přenesená",J177,0)</f>
        <v>0</v>
      </c>
      <c r="BH177" s="215">
        <f>IF(N177="sníž. přenesená",J177,0)</f>
        <v>0</v>
      </c>
      <c r="BI177" s="215">
        <f>IF(N177="nulová",J177,0)</f>
        <v>0</v>
      </c>
      <c r="BJ177" s="19" t="s">
        <v>76</v>
      </c>
      <c r="BK177" s="215">
        <f>ROUND(I177*H177,2)</f>
        <v>0</v>
      </c>
      <c r="BL177" s="19" t="s">
        <v>138</v>
      </c>
      <c r="BM177" s="214" t="s">
        <v>322</v>
      </c>
    </row>
    <row r="178" s="2" customFormat="1">
      <c r="A178" s="40"/>
      <c r="B178" s="41"/>
      <c r="C178" s="42"/>
      <c r="D178" s="216" t="s">
        <v>118</v>
      </c>
      <c r="E178" s="42"/>
      <c r="F178" s="217" t="s">
        <v>323</v>
      </c>
      <c r="G178" s="42"/>
      <c r="H178" s="42"/>
      <c r="I178" s="218"/>
      <c r="J178" s="42"/>
      <c r="K178" s="42"/>
      <c r="L178" s="46"/>
      <c r="M178" s="219"/>
      <c r="N178" s="220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118</v>
      </c>
      <c r="AU178" s="19" t="s">
        <v>81</v>
      </c>
    </row>
    <row r="179" s="13" customFormat="1">
      <c r="A179" s="13"/>
      <c r="B179" s="221"/>
      <c r="C179" s="222"/>
      <c r="D179" s="223" t="s">
        <v>120</v>
      </c>
      <c r="E179" s="224" t="s">
        <v>19</v>
      </c>
      <c r="F179" s="225" t="s">
        <v>324</v>
      </c>
      <c r="G179" s="222"/>
      <c r="H179" s="224" t="s">
        <v>19</v>
      </c>
      <c r="I179" s="226"/>
      <c r="J179" s="222"/>
      <c r="K179" s="222"/>
      <c r="L179" s="227"/>
      <c r="M179" s="228"/>
      <c r="N179" s="229"/>
      <c r="O179" s="229"/>
      <c r="P179" s="229"/>
      <c r="Q179" s="229"/>
      <c r="R179" s="229"/>
      <c r="S179" s="229"/>
      <c r="T179" s="23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1" t="s">
        <v>120</v>
      </c>
      <c r="AU179" s="231" t="s">
        <v>81</v>
      </c>
      <c r="AV179" s="13" t="s">
        <v>76</v>
      </c>
      <c r="AW179" s="13" t="s">
        <v>32</v>
      </c>
      <c r="AX179" s="13" t="s">
        <v>71</v>
      </c>
      <c r="AY179" s="231" t="s">
        <v>109</v>
      </c>
    </row>
    <row r="180" s="13" customFormat="1">
      <c r="A180" s="13"/>
      <c r="B180" s="221"/>
      <c r="C180" s="222"/>
      <c r="D180" s="223" t="s">
        <v>120</v>
      </c>
      <c r="E180" s="224" t="s">
        <v>19</v>
      </c>
      <c r="F180" s="225" t="s">
        <v>325</v>
      </c>
      <c r="G180" s="222"/>
      <c r="H180" s="224" t="s">
        <v>19</v>
      </c>
      <c r="I180" s="226"/>
      <c r="J180" s="222"/>
      <c r="K180" s="222"/>
      <c r="L180" s="227"/>
      <c r="M180" s="228"/>
      <c r="N180" s="229"/>
      <c r="O180" s="229"/>
      <c r="P180" s="229"/>
      <c r="Q180" s="229"/>
      <c r="R180" s="229"/>
      <c r="S180" s="229"/>
      <c r="T180" s="23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1" t="s">
        <v>120</v>
      </c>
      <c r="AU180" s="231" t="s">
        <v>81</v>
      </c>
      <c r="AV180" s="13" t="s">
        <v>76</v>
      </c>
      <c r="AW180" s="13" t="s">
        <v>32</v>
      </c>
      <c r="AX180" s="13" t="s">
        <v>71</v>
      </c>
      <c r="AY180" s="231" t="s">
        <v>109</v>
      </c>
    </row>
    <row r="181" s="14" customFormat="1">
      <c r="A181" s="14"/>
      <c r="B181" s="232"/>
      <c r="C181" s="233"/>
      <c r="D181" s="223" t="s">
        <v>120</v>
      </c>
      <c r="E181" s="234" t="s">
        <v>19</v>
      </c>
      <c r="F181" s="235" t="s">
        <v>326</v>
      </c>
      <c r="G181" s="233"/>
      <c r="H181" s="236">
        <v>58.667000000000002</v>
      </c>
      <c r="I181" s="237"/>
      <c r="J181" s="233"/>
      <c r="K181" s="233"/>
      <c r="L181" s="238"/>
      <c r="M181" s="239"/>
      <c r="N181" s="240"/>
      <c r="O181" s="240"/>
      <c r="P181" s="240"/>
      <c r="Q181" s="240"/>
      <c r="R181" s="240"/>
      <c r="S181" s="240"/>
      <c r="T181" s="24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2" t="s">
        <v>120</v>
      </c>
      <c r="AU181" s="242" t="s">
        <v>81</v>
      </c>
      <c r="AV181" s="14" t="s">
        <v>81</v>
      </c>
      <c r="AW181" s="14" t="s">
        <v>32</v>
      </c>
      <c r="AX181" s="14" t="s">
        <v>71</v>
      </c>
      <c r="AY181" s="242" t="s">
        <v>109</v>
      </c>
    </row>
    <row r="182" s="13" customFormat="1">
      <c r="A182" s="13"/>
      <c r="B182" s="221"/>
      <c r="C182" s="222"/>
      <c r="D182" s="223" t="s">
        <v>120</v>
      </c>
      <c r="E182" s="224" t="s">
        <v>19</v>
      </c>
      <c r="F182" s="225" t="s">
        <v>327</v>
      </c>
      <c r="G182" s="222"/>
      <c r="H182" s="224" t="s">
        <v>19</v>
      </c>
      <c r="I182" s="226"/>
      <c r="J182" s="222"/>
      <c r="K182" s="222"/>
      <c r="L182" s="227"/>
      <c r="M182" s="228"/>
      <c r="N182" s="229"/>
      <c r="O182" s="229"/>
      <c r="P182" s="229"/>
      <c r="Q182" s="229"/>
      <c r="R182" s="229"/>
      <c r="S182" s="229"/>
      <c r="T182" s="23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1" t="s">
        <v>120</v>
      </c>
      <c r="AU182" s="231" t="s">
        <v>81</v>
      </c>
      <c r="AV182" s="13" t="s">
        <v>76</v>
      </c>
      <c r="AW182" s="13" t="s">
        <v>32</v>
      </c>
      <c r="AX182" s="13" t="s">
        <v>71</v>
      </c>
      <c r="AY182" s="231" t="s">
        <v>109</v>
      </c>
    </row>
    <row r="183" s="14" customFormat="1">
      <c r="A183" s="14"/>
      <c r="B183" s="232"/>
      <c r="C183" s="233"/>
      <c r="D183" s="223" t="s">
        <v>120</v>
      </c>
      <c r="E183" s="234" t="s">
        <v>19</v>
      </c>
      <c r="F183" s="235" t="s">
        <v>328</v>
      </c>
      <c r="G183" s="233"/>
      <c r="H183" s="236">
        <v>3.3599999999999999</v>
      </c>
      <c r="I183" s="237"/>
      <c r="J183" s="233"/>
      <c r="K183" s="233"/>
      <c r="L183" s="238"/>
      <c r="M183" s="239"/>
      <c r="N183" s="240"/>
      <c r="O183" s="240"/>
      <c r="P183" s="240"/>
      <c r="Q183" s="240"/>
      <c r="R183" s="240"/>
      <c r="S183" s="240"/>
      <c r="T183" s="24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2" t="s">
        <v>120</v>
      </c>
      <c r="AU183" s="242" t="s">
        <v>81</v>
      </c>
      <c r="AV183" s="14" t="s">
        <v>81</v>
      </c>
      <c r="AW183" s="14" t="s">
        <v>32</v>
      </c>
      <c r="AX183" s="14" t="s">
        <v>71</v>
      </c>
      <c r="AY183" s="242" t="s">
        <v>109</v>
      </c>
    </row>
    <row r="184" s="16" customFormat="1">
      <c r="A184" s="16"/>
      <c r="B184" s="259"/>
      <c r="C184" s="260"/>
      <c r="D184" s="223" t="s">
        <v>120</v>
      </c>
      <c r="E184" s="261" t="s">
        <v>19</v>
      </c>
      <c r="F184" s="262" t="s">
        <v>176</v>
      </c>
      <c r="G184" s="260"/>
      <c r="H184" s="263">
        <v>62.027000000000001</v>
      </c>
      <c r="I184" s="264"/>
      <c r="J184" s="260"/>
      <c r="K184" s="260"/>
      <c r="L184" s="265"/>
      <c r="M184" s="266"/>
      <c r="N184" s="267"/>
      <c r="O184" s="267"/>
      <c r="P184" s="267"/>
      <c r="Q184" s="267"/>
      <c r="R184" s="267"/>
      <c r="S184" s="267"/>
      <c r="T184" s="268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T184" s="269" t="s">
        <v>120</v>
      </c>
      <c r="AU184" s="269" t="s">
        <v>81</v>
      </c>
      <c r="AV184" s="16" t="s">
        <v>138</v>
      </c>
      <c r="AW184" s="16" t="s">
        <v>32</v>
      </c>
      <c r="AX184" s="16" t="s">
        <v>76</v>
      </c>
      <c r="AY184" s="269" t="s">
        <v>109</v>
      </c>
    </row>
    <row r="185" s="2" customFormat="1" ht="66.75" customHeight="1">
      <c r="A185" s="40"/>
      <c r="B185" s="41"/>
      <c r="C185" s="203" t="s">
        <v>329</v>
      </c>
      <c r="D185" s="203" t="s">
        <v>112</v>
      </c>
      <c r="E185" s="204" t="s">
        <v>330</v>
      </c>
      <c r="F185" s="205" t="s">
        <v>331</v>
      </c>
      <c r="G185" s="206" t="s">
        <v>215</v>
      </c>
      <c r="H185" s="207">
        <v>136.62899999999999</v>
      </c>
      <c r="I185" s="208"/>
      <c r="J185" s="209">
        <f>ROUND(I185*H185,2)</f>
        <v>0</v>
      </c>
      <c r="K185" s="205" t="s">
        <v>115</v>
      </c>
      <c r="L185" s="46"/>
      <c r="M185" s="210" t="s">
        <v>19</v>
      </c>
      <c r="N185" s="211" t="s">
        <v>42</v>
      </c>
      <c r="O185" s="86"/>
      <c r="P185" s="212">
        <f>O185*H185</f>
        <v>0</v>
      </c>
      <c r="Q185" s="212">
        <v>0.055056000000000001</v>
      </c>
      <c r="R185" s="212">
        <f>Q185*H185</f>
        <v>7.5222462239999999</v>
      </c>
      <c r="S185" s="212">
        <v>0.035000000000000003</v>
      </c>
      <c r="T185" s="213">
        <f>S185*H185</f>
        <v>4.7820150000000003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4" t="s">
        <v>138</v>
      </c>
      <c r="AT185" s="214" t="s">
        <v>112</v>
      </c>
      <c r="AU185" s="214" t="s">
        <v>81</v>
      </c>
      <c r="AY185" s="19" t="s">
        <v>109</v>
      </c>
      <c r="BE185" s="215">
        <f>IF(N185="základní",J185,0)</f>
        <v>0</v>
      </c>
      <c r="BF185" s="215">
        <f>IF(N185="snížená",J185,0)</f>
        <v>0</v>
      </c>
      <c r="BG185" s="215">
        <f>IF(N185="zákl. přenesená",J185,0)</f>
        <v>0</v>
      </c>
      <c r="BH185" s="215">
        <f>IF(N185="sníž. přenesená",J185,0)</f>
        <v>0</v>
      </c>
      <c r="BI185" s="215">
        <f>IF(N185="nulová",J185,0)</f>
        <v>0</v>
      </c>
      <c r="BJ185" s="19" t="s">
        <v>76</v>
      </c>
      <c r="BK185" s="215">
        <f>ROUND(I185*H185,2)</f>
        <v>0</v>
      </c>
      <c r="BL185" s="19" t="s">
        <v>138</v>
      </c>
      <c r="BM185" s="214" t="s">
        <v>332</v>
      </c>
    </row>
    <row r="186" s="2" customFormat="1">
      <c r="A186" s="40"/>
      <c r="B186" s="41"/>
      <c r="C186" s="42"/>
      <c r="D186" s="216" t="s">
        <v>118</v>
      </c>
      <c r="E186" s="42"/>
      <c r="F186" s="217" t="s">
        <v>333</v>
      </c>
      <c r="G186" s="42"/>
      <c r="H186" s="42"/>
      <c r="I186" s="218"/>
      <c r="J186" s="42"/>
      <c r="K186" s="42"/>
      <c r="L186" s="46"/>
      <c r="M186" s="219"/>
      <c r="N186" s="220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118</v>
      </c>
      <c r="AU186" s="19" t="s">
        <v>81</v>
      </c>
    </row>
    <row r="187" s="13" customFormat="1">
      <c r="A187" s="13"/>
      <c r="B187" s="221"/>
      <c r="C187" s="222"/>
      <c r="D187" s="223" t="s">
        <v>120</v>
      </c>
      <c r="E187" s="224" t="s">
        <v>19</v>
      </c>
      <c r="F187" s="225" t="s">
        <v>334</v>
      </c>
      <c r="G187" s="222"/>
      <c r="H187" s="224" t="s">
        <v>19</v>
      </c>
      <c r="I187" s="226"/>
      <c r="J187" s="222"/>
      <c r="K187" s="222"/>
      <c r="L187" s="227"/>
      <c r="M187" s="228"/>
      <c r="N187" s="229"/>
      <c r="O187" s="229"/>
      <c r="P187" s="229"/>
      <c r="Q187" s="229"/>
      <c r="R187" s="229"/>
      <c r="S187" s="229"/>
      <c r="T187" s="23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1" t="s">
        <v>120</v>
      </c>
      <c r="AU187" s="231" t="s">
        <v>81</v>
      </c>
      <c r="AV187" s="13" t="s">
        <v>76</v>
      </c>
      <c r="AW187" s="13" t="s">
        <v>32</v>
      </c>
      <c r="AX187" s="13" t="s">
        <v>71</v>
      </c>
      <c r="AY187" s="231" t="s">
        <v>109</v>
      </c>
    </row>
    <row r="188" s="13" customFormat="1">
      <c r="A188" s="13"/>
      <c r="B188" s="221"/>
      <c r="C188" s="222"/>
      <c r="D188" s="223" t="s">
        <v>120</v>
      </c>
      <c r="E188" s="224" t="s">
        <v>19</v>
      </c>
      <c r="F188" s="225" t="s">
        <v>335</v>
      </c>
      <c r="G188" s="222"/>
      <c r="H188" s="224" t="s">
        <v>19</v>
      </c>
      <c r="I188" s="226"/>
      <c r="J188" s="222"/>
      <c r="K188" s="222"/>
      <c r="L188" s="227"/>
      <c r="M188" s="228"/>
      <c r="N188" s="229"/>
      <c r="O188" s="229"/>
      <c r="P188" s="229"/>
      <c r="Q188" s="229"/>
      <c r="R188" s="229"/>
      <c r="S188" s="229"/>
      <c r="T188" s="23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1" t="s">
        <v>120</v>
      </c>
      <c r="AU188" s="231" t="s">
        <v>81</v>
      </c>
      <c r="AV188" s="13" t="s">
        <v>76</v>
      </c>
      <c r="AW188" s="13" t="s">
        <v>32</v>
      </c>
      <c r="AX188" s="13" t="s">
        <v>71</v>
      </c>
      <c r="AY188" s="231" t="s">
        <v>109</v>
      </c>
    </row>
    <row r="189" s="14" customFormat="1">
      <c r="A189" s="14"/>
      <c r="B189" s="232"/>
      <c r="C189" s="233"/>
      <c r="D189" s="223" t="s">
        <v>120</v>
      </c>
      <c r="E189" s="234" t="s">
        <v>19</v>
      </c>
      <c r="F189" s="235" t="s">
        <v>336</v>
      </c>
      <c r="G189" s="233"/>
      <c r="H189" s="236">
        <v>70.227000000000004</v>
      </c>
      <c r="I189" s="237"/>
      <c r="J189" s="233"/>
      <c r="K189" s="233"/>
      <c r="L189" s="238"/>
      <c r="M189" s="239"/>
      <c r="N189" s="240"/>
      <c r="O189" s="240"/>
      <c r="P189" s="240"/>
      <c r="Q189" s="240"/>
      <c r="R189" s="240"/>
      <c r="S189" s="240"/>
      <c r="T189" s="24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2" t="s">
        <v>120</v>
      </c>
      <c r="AU189" s="242" t="s">
        <v>81</v>
      </c>
      <c r="AV189" s="14" t="s">
        <v>81</v>
      </c>
      <c r="AW189" s="14" t="s">
        <v>32</v>
      </c>
      <c r="AX189" s="14" t="s">
        <v>71</v>
      </c>
      <c r="AY189" s="242" t="s">
        <v>109</v>
      </c>
    </row>
    <row r="190" s="13" customFormat="1">
      <c r="A190" s="13"/>
      <c r="B190" s="221"/>
      <c r="C190" s="222"/>
      <c r="D190" s="223" t="s">
        <v>120</v>
      </c>
      <c r="E190" s="224" t="s">
        <v>19</v>
      </c>
      <c r="F190" s="225" t="s">
        <v>337</v>
      </c>
      <c r="G190" s="222"/>
      <c r="H190" s="224" t="s">
        <v>19</v>
      </c>
      <c r="I190" s="226"/>
      <c r="J190" s="222"/>
      <c r="K190" s="222"/>
      <c r="L190" s="227"/>
      <c r="M190" s="228"/>
      <c r="N190" s="229"/>
      <c r="O190" s="229"/>
      <c r="P190" s="229"/>
      <c r="Q190" s="229"/>
      <c r="R190" s="229"/>
      <c r="S190" s="229"/>
      <c r="T190" s="23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1" t="s">
        <v>120</v>
      </c>
      <c r="AU190" s="231" t="s">
        <v>81</v>
      </c>
      <c r="AV190" s="13" t="s">
        <v>76</v>
      </c>
      <c r="AW190" s="13" t="s">
        <v>32</v>
      </c>
      <c r="AX190" s="13" t="s">
        <v>71</v>
      </c>
      <c r="AY190" s="231" t="s">
        <v>109</v>
      </c>
    </row>
    <row r="191" s="13" customFormat="1">
      <c r="A191" s="13"/>
      <c r="B191" s="221"/>
      <c r="C191" s="222"/>
      <c r="D191" s="223" t="s">
        <v>120</v>
      </c>
      <c r="E191" s="224" t="s">
        <v>19</v>
      </c>
      <c r="F191" s="225" t="s">
        <v>248</v>
      </c>
      <c r="G191" s="222"/>
      <c r="H191" s="224" t="s">
        <v>19</v>
      </c>
      <c r="I191" s="226"/>
      <c r="J191" s="222"/>
      <c r="K191" s="222"/>
      <c r="L191" s="227"/>
      <c r="M191" s="228"/>
      <c r="N191" s="229"/>
      <c r="O191" s="229"/>
      <c r="P191" s="229"/>
      <c r="Q191" s="229"/>
      <c r="R191" s="229"/>
      <c r="S191" s="229"/>
      <c r="T191" s="23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1" t="s">
        <v>120</v>
      </c>
      <c r="AU191" s="231" t="s">
        <v>81</v>
      </c>
      <c r="AV191" s="13" t="s">
        <v>76</v>
      </c>
      <c r="AW191" s="13" t="s">
        <v>32</v>
      </c>
      <c r="AX191" s="13" t="s">
        <v>71</v>
      </c>
      <c r="AY191" s="231" t="s">
        <v>109</v>
      </c>
    </row>
    <row r="192" s="14" customFormat="1">
      <c r="A192" s="14"/>
      <c r="B192" s="232"/>
      <c r="C192" s="233"/>
      <c r="D192" s="223" t="s">
        <v>120</v>
      </c>
      <c r="E192" s="234" t="s">
        <v>19</v>
      </c>
      <c r="F192" s="235" t="s">
        <v>338</v>
      </c>
      <c r="G192" s="233"/>
      <c r="H192" s="236">
        <v>66.402000000000001</v>
      </c>
      <c r="I192" s="237"/>
      <c r="J192" s="233"/>
      <c r="K192" s="233"/>
      <c r="L192" s="238"/>
      <c r="M192" s="239"/>
      <c r="N192" s="240"/>
      <c r="O192" s="240"/>
      <c r="P192" s="240"/>
      <c r="Q192" s="240"/>
      <c r="R192" s="240"/>
      <c r="S192" s="240"/>
      <c r="T192" s="24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2" t="s">
        <v>120</v>
      </c>
      <c r="AU192" s="242" t="s">
        <v>81</v>
      </c>
      <c r="AV192" s="14" t="s">
        <v>81</v>
      </c>
      <c r="AW192" s="14" t="s">
        <v>32</v>
      </c>
      <c r="AX192" s="14" t="s">
        <v>71</v>
      </c>
      <c r="AY192" s="242" t="s">
        <v>109</v>
      </c>
    </row>
    <row r="193" s="16" customFormat="1">
      <c r="A193" s="16"/>
      <c r="B193" s="259"/>
      <c r="C193" s="260"/>
      <c r="D193" s="223" t="s">
        <v>120</v>
      </c>
      <c r="E193" s="261" t="s">
        <v>19</v>
      </c>
      <c r="F193" s="262" t="s">
        <v>176</v>
      </c>
      <c r="G193" s="260"/>
      <c r="H193" s="263">
        <v>136.62900000000002</v>
      </c>
      <c r="I193" s="264"/>
      <c r="J193" s="260"/>
      <c r="K193" s="260"/>
      <c r="L193" s="265"/>
      <c r="M193" s="266"/>
      <c r="N193" s="267"/>
      <c r="O193" s="267"/>
      <c r="P193" s="267"/>
      <c r="Q193" s="267"/>
      <c r="R193" s="267"/>
      <c r="S193" s="267"/>
      <c r="T193" s="268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T193" s="269" t="s">
        <v>120</v>
      </c>
      <c r="AU193" s="269" t="s">
        <v>81</v>
      </c>
      <c r="AV193" s="16" t="s">
        <v>138</v>
      </c>
      <c r="AW193" s="16" t="s">
        <v>32</v>
      </c>
      <c r="AX193" s="16" t="s">
        <v>76</v>
      </c>
      <c r="AY193" s="269" t="s">
        <v>109</v>
      </c>
    </row>
    <row r="194" s="12" customFormat="1" ht="22.8" customHeight="1">
      <c r="A194" s="12"/>
      <c r="B194" s="187"/>
      <c r="C194" s="188"/>
      <c r="D194" s="189" t="s">
        <v>70</v>
      </c>
      <c r="E194" s="201" t="s">
        <v>211</v>
      </c>
      <c r="F194" s="201" t="s">
        <v>212</v>
      </c>
      <c r="G194" s="188"/>
      <c r="H194" s="188"/>
      <c r="I194" s="191"/>
      <c r="J194" s="202">
        <f>BK194</f>
        <v>0</v>
      </c>
      <c r="K194" s="188"/>
      <c r="L194" s="193"/>
      <c r="M194" s="194"/>
      <c r="N194" s="195"/>
      <c r="O194" s="195"/>
      <c r="P194" s="196">
        <f>SUM(P195:P211)</f>
        <v>0</v>
      </c>
      <c r="Q194" s="195"/>
      <c r="R194" s="196">
        <f>SUM(R195:R211)</f>
        <v>0</v>
      </c>
      <c r="S194" s="195"/>
      <c r="T194" s="197">
        <f>SUM(T195:T211)</f>
        <v>3.0014999999999996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98" t="s">
        <v>76</v>
      </c>
      <c r="AT194" s="199" t="s">
        <v>70</v>
      </c>
      <c r="AU194" s="199" t="s">
        <v>76</v>
      </c>
      <c r="AY194" s="198" t="s">
        <v>109</v>
      </c>
      <c r="BK194" s="200">
        <f>SUM(BK195:BK211)</f>
        <v>0</v>
      </c>
    </row>
    <row r="195" s="2" customFormat="1" ht="62.7" customHeight="1">
      <c r="A195" s="40"/>
      <c r="B195" s="41"/>
      <c r="C195" s="203" t="s">
        <v>339</v>
      </c>
      <c r="D195" s="203" t="s">
        <v>112</v>
      </c>
      <c r="E195" s="204" t="s">
        <v>340</v>
      </c>
      <c r="F195" s="205" t="s">
        <v>341</v>
      </c>
      <c r="G195" s="206" t="s">
        <v>169</v>
      </c>
      <c r="H195" s="207">
        <v>1.0349999999999999</v>
      </c>
      <c r="I195" s="208"/>
      <c r="J195" s="209">
        <f>ROUND(I195*H195,2)</f>
        <v>0</v>
      </c>
      <c r="K195" s="205" t="s">
        <v>115</v>
      </c>
      <c r="L195" s="46"/>
      <c r="M195" s="210" t="s">
        <v>19</v>
      </c>
      <c r="N195" s="211" t="s">
        <v>42</v>
      </c>
      <c r="O195" s="86"/>
      <c r="P195" s="212">
        <f>O195*H195</f>
        <v>0</v>
      </c>
      <c r="Q195" s="212">
        <v>0</v>
      </c>
      <c r="R195" s="212">
        <f>Q195*H195</f>
        <v>0</v>
      </c>
      <c r="S195" s="212">
        <v>2.8999999999999999</v>
      </c>
      <c r="T195" s="213">
        <f>S195*H195</f>
        <v>3.0014999999999996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4" t="s">
        <v>138</v>
      </c>
      <c r="AT195" s="214" t="s">
        <v>112</v>
      </c>
      <c r="AU195" s="214" t="s">
        <v>81</v>
      </c>
      <c r="AY195" s="19" t="s">
        <v>109</v>
      </c>
      <c r="BE195" s="215">
        <f>IF(N195="základní",J195,0)</f>
        <v>0</v>
      </c>
      <c r="BF195" s="215">
        <f>IF(N195="snížená",J195,0)</f>
        <v>0</v>
      </c>
      <c r="BG195" s="215">
        <f>IF(N195="zákl. přenesená",J195,0)</f>
        <v>0</v>
      </c>
      <c r="BH195" s="215">
        <f>IF(N195="sníž. přenesená",J195,0)</f>
        <v>0</v>
      </c>
      <c r="BI195" s="215">
        <f>IF(N195="nulová",J195,0)</f>
        <v>0</v>
      </c>
      <c r="BJ195" s="19" t="s">
        <v>76</v>
      </c>
      <c r="BK195" s="215">
        <f>ROUND(I195*H195,2)</f>
        <v>0</v>
      </c>
      <c r="BL195" s="19" t="s">
        <v>138</v>
      </c>
      <c r="BM195" s="214" t="s">
        <v>342</v>
      </c>
    </row>
    <row r="196" s="2" customFormat="1">
      <c r="A196" s="40"/>
      <c r="B196" s="41"/>
      <c r="C196" s="42"/>
      <c r="D196" s="216" t="s">
        <v>118</v>
      </c>
      <c r="E196" s="42"/>
      <c r="F196" s="217" t="s">
        <v>343</v>
      </c>
      <c r="G196" s="42"/>
      <c r="H196" s="42"/>
      <c r="I196" s="218"/>
      <c r="J196" s="42"/>
      <c r="K196" s="42"/>
      <c r="L196" s="46"/>
      <c r="M196" s="219"/>
      <c r="N196" s="220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118</v>
      </c>
      <c r="AU196" s="19" t="s">
        <v>81</v>
      </c>
    </row>
    <row r="197" s="13" customFormat="1">
      <c r="A197" s="13"/>
      <c r="B197" s="221"/>
      <c r="C197" s="222"/>
      <c r="D197" s="223" t="s">
        <v>120</v>
      </c>
      <c r="E197" s="224" t="s">
        <v>19</v>
      </c>
      <c r="F197" s="225" t="s">
        <v>241</v>
      </c>
      <c r="G197" s="222"/>
      <c r="H197" s="224" t="s">
        <v>19</v>
      </c>
      <c r="I197" s="226"/>
      <c r="J197" s="222"/>
      <c r="K197" s="222"/>
      <c r="L197" s="227"/>
      <c r="M197" s="228"/>
      <c r="N197" s="229"/>
      <c r="O197" s="229"/>
      <c r="P197" s="229"/>
      <c r="Q197" s="229"/>
      <c r="R197" s="229"/>
      <c r="S197" s="229"/>
      <c r="T197" s="23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1" t="s">
        <v>120</v>
      </c>
      <c r="AU197" s="231" t="s">
        <v>81</v>
      </c>
      <c r="AV197" s="13" t="s">
        <v>76</v>
      </c>
      <c r="AW197" s="13" t="s">
        <v>32</v>
      </c>
      <c r="AX197" s="13" t="s">
        <v>71</v>
      </c>
      <c r="AY197" s="231" t="s">
        <v>109</v>
      </c>
    </row>
    <row r="198" s="13" customFormat="1">
      <c r="A198" s="13"/>
      <c r="B198" s="221"/>
      <c r="C198" s="222"/>
      <c r="D198" s="223" t="s">
        <v>120</v>
      </c>
      <c r="E198" s="224" t="s">
        <v>19</v>
      </c>
      <c r="F198" s="225" t="s">
        <v>254</v>
      </c>
      <c r="G198" s="222"/>
      <c r="H198" s="224" t="s">
        <v>19</v>
      </c>
      <c r="I198" s="226"/>
      <c r="J198" s="222"/>
      <c r="K198" s="222"/>
      <c r="L198" s="227"/>
      <c r="M198" s="228"/>
      <c r="N198" s="229"/>
      <c r="O198" s="229"/>
      <c r="P198" s="229"/>
      <c r="Q198" s="229"/>
      <c r="R198" s="229"/>
      <c r="S198" s="229"/>
      <c r="T198" s="23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1" t="s">
        <v>120</v>
      </c>
      <c r="AU198" s="231" t="s">
        <v>81</v>
      </c>
      <c r="AV198" s="13" t="s">
        <v>76</v>
      </c>
      <c r="AW198" s="13" t="s">
        <v>32</v>
      </c>
      <c r="AX198" s="13" t="s">
        <v>71</v>
      </c>
      <c r="AY198" s="231" t="s">
        <v>109</v>
      </c>
    </row>
    <row r="199" s="13" customFormat="1">
      <c r="A199" s="13"/>
      <c r="B199" s="221"/>
      <c r="C199" s="222"/>
      <c r="D199" s="223" t="s">
        <v>120</v>
      </c>
      <c r="E199" s="224" t="s">
        <v>19</v>
      </c>
      <c r="F199" s="225" t="s">
        <v>255</v>
      </c>
      <c r="G199" s="222"/>
      <c r="H199" s="224" t="s">
        <v>19</v>
      </c>
      <c r="I199" s="226"/>
      <c r="J199" s="222"/>
      <c r="K199" s="222"/>
      <c r="L199" s="227"/>
      <c r="M199" s="228"/>
      <c r="N199" s="229"/>
      <c r="O199" s="229"/>
      <c r="P199" s="229"/>
      <c r="Q199" s="229"/>
      <c r="R199" s="229"/>
      <c r="S199" s="229"/>
      <c r="T199" s="23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1" t="s">
        <v>120</v>
      </c>
      <c r="AU199" s="231" t="s">
        <v>81</v>
      </c>
      <c r="AV199" s="13" t="s">
        <v>76</v>
      </c>
      <c r="AW199" s="13" t="s">
        <v>32</v>
      </c>
      <c r="AX199" s="13" t="s">
        <v>71</v>
      </c>
      <c r="AY199" s="231" t="s">
        <v>109</v>
      </c>
    </row>
    <row r="200" s="13" customFormat="1">
      <c r="A200" s="13"/>
      <c r="B200" s="221"/>
      <c r="C200" s="222"/>
      <c r="D200" s="223" t="s">
        <v>120</v>
      </c>
      <c r="E200" s="224" t="s">
        <v>19</v>
      </c>
      <c r="F200" s="225" t="s">
        <v>256</v>
      </c>
      <c r="G200" s="222"/>
      <c r="H200" s="224" t="s">
        <v>19</v>
      </c>
      <c r="I200" s="226"/>
      <c r="J200" s="222"/>
      <c r="K200" s="222"/>
      <c r="L200" s="227"/>
      <c r="M200" s="228"/>
      <c r="N200" s="229"/>
      <c r="O200" s="229"/>
      <c r="P200" s="229"/>
      <c r="Q200" s="229"/>
      <c r="R200" s="229"/>
      <c r="S200" s="229"/>
      <c r="T200" s="23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1" t="s">
        <v>120</v>
      </c>
      <c r="AU200" s="231" t="s">
        <v>81</v>
      </c>
      <c r="AV200" s="13" t="s">
        <v>76</v>
      </c>
      <c r="AW200" s="13" t="s">
        <v>32</v>
      </c>
      <c r="AX200" s="13" t="s">
        <v>71</v>
      </c>
      <c r="AY200" s="231" t="s">
        <v>109</v>
      </c>
    </row>
    <row r="201" s="14" customFormat="1">
      <c r="A201" s="14"/>
      <c r="B201" s="232"/>
      <c r="C201" s="233"/>
      <c r="D201" s="223" t="s">
        <v>120</v>
      </c>
      <c r="E201" s="234" t="s">
        <v>19</v>
      </c>
      <c r="F201" s="235" t="s">
        <v>257</v>
      </c>
      <c r="G201" s="233"/>
      <c r="H201" s="236">
        <v>1.0349999999999999</v>
      </c>
      <c r="I201" s="237"/>
      <c r="J201" s="233"/>
      <c r="K201" s="233"/>
      <c r="L201" s="238"/>
      <c r="M201" s="239"/>
      <c r="N201" s="240"/>
      <c r="O201" s="240"/>
      <c r="P201" s="240"/>
      <c r="Q201" s="240"/>
      <c r="R201" s="240"/>
      <c r="S201" s="240"/>
      <c r="T201" s="24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2" t="s">
        <v>120</v>
      </c>
      <c r="AU201" s="242" t="s">
        <v>81</v>
      </c>
      <c r="AV201" s="14" t="s">
        <v>81</v>
      </c>
      <c r="AW201" s="14" t="s">
        <v>32</v>
      </c>
      <c r="AX201" s="14" t="s">
        <v>76</v>
      </c>
      <c r="AY201" s="242" t="s">
        <v>109</v>
      </c>
    </row>
    <row r="202" s="2" customFormat="1" ht="24.15" customHeight="1">
      <c r="A202" s="40"/>
      <c r="B202" s="41"/>
      <c r="C202" s="203" t="s">
        <v>344</v>
      </c>
      <c r="D202" s="203" t="s">
        <v>112</v>
      </c>
      <c r="E202" s="204" t="s">
        <v>345</v>
      </c>
      <c r="F202" s="205" t="s">
        <v>346</v>
      </c>
      <c r="G202" s="206" t="s">
        <v>215</v>
      </c>
      <c r="H202" s="207">
        <v>224.31</v>
      </c>
      <c r="I202" s="208"/>
      <c r="J202" s="209">
        <f>ROUND(I202*H202,2)</f>
        <v>0</v>
      </c>
      <c r="K202" s="205" t="s">
        <v>115</v>
      </c>
      <c r="L202" s="46"/>
      <c r="M202" s="210" t="s">
        <v>19</v>
      </c>
      <c r="N202" s="211" t="s">
        <v>42</v>
      </c>
      <c r="O202" s="86"/>
      <c r="P202" s="212">
        <f>O202*H202</f>
        <v>0</v>
      </c>
      <c r="Q202" s="212">
        <v>0</v>
      </c>
      <c r="R202" s="212">
        <f>Q202*H202</f>
        <v>0</v>
      </c>
      <c r="S202" s="212">
        <v>0</v>
      </c>
      <c r="T202" s="213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4" t="s">
        <v>138</v>
      </c>
      <c r="AT202" s="214" t="s">
        <v>112</v>
      </c>
      <c r="AU202" s="214" t="s">
        <v>81</v>
      </c>
      <c r="AY202" s="19" t="s">
        <v>109</v>
      </c>
      <c r="BE202" s="215">
        <f>IF(N202="základní",J202,0)</f>
        <v>0</v>
      </c>
      <c r="BF202" s="215">
        <f>IF(N202="snížená",J202,0)</f>
        <v>0</v>
      </c>
      <c r="BG202" s="215">
        <f>IF(N202="zákl. přenesená",J202,0)</f>
        <v>0</v>
      </c>
      <c r="BH202" s="215">
        <f>IF(N202="sníž. přenesená",J202,0)</f>
        <v>0</v>
      </c>
      <c r="BI202" s="215">
        <f>IF(N202="nulová",J202,0)</f>
        <v>0</v>
      </c>
      <c r="BJ202" s="19" t="s">
        <v>76</v>
      </c>
      <c r="BK202" s="215">
        <f>ROUND(I202*H202,2)</f>
        <v>0</v>
      </c>
      <c r="BL202" s="19" t="s">
        <v>138</v>
      </c>
      <c r="BM202" s="214" t="s">
        <v>347</v>
      </c>
    </row>
    <row r="203" s="2" customFormat="1">
      <c r="A203" s="40"/>
      <c r="B203" s="41"/>
      <c r="C203" s="42"/>
      <c r="D203" s="216" t="s">
        <v>118</v>
      </c>
      <c r="E203" s="42"/>
      <c r="F203" s="217" t="s">
        <v>348</v>
      </c>
      <c r="G203" s="42"/>
      <c r="H203" s="42"/>
      <c r="I203" s="218"/>
      <c r="J203" s="42"/>
      <c r="K203" s="42"/>
      <c r="L203" s="46"/>
      <c r="M203" s="219"/>
      <c r="N203" s="220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118</v>
      </c>
      <c r="AU203" s="19" t="s">
        <v>81</v>
      </c>
    </row>
    <row r="204" s="13" customFormat="1">
      <c r="A204" s="13"/>
      <c r="B204" s="221"/>
      <c r="C204" s="222"/>
      <c r="D204" s="223" t="s">
        <v>120</v>
      </c>
      <c r="E204" s="224" t="s">
        <v>19</v>
      </c>
      <c r="F204" s="225" t="s">
        <v>349</v>
      </c>
      <c r="G204" s="222"/>
      <c r="H204" s="224" t="s">
        <v>19</v>
      </c>
      <c r="I204" s="226"/>
      <c r="J204" s="222"/>
      <c r="K204" s="222"/>
      <c r="L204" s="227"/>
      <c r="M204" s="228"/>
      <c r="N204" s="229"/>
      <c r="O204" s="229"/>
      <c r="P204" s="229"/>
      <c r="Q204" s="229"/>
      <c r="R204" s="229"/>
      <c r="S204" s="229"/>
      <c r="T204" s="23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1" t="s">
        <v>120</v>
      </c>
      <c r="AU204" s="231" t="s">
        <v>81</v>
      </c>
      <c r="AV204" s="13" t="s">
        <v>76</v>
      </c>
      <c r="AW204" s="13" t="s">
        <v>32</v>
      </c>
      <c r="AX204" s="13" t="s">
        <v>71</v>
      </c>
      <c r="AY204" s="231" t="s">
        <v>109</v>
      </c>
    </row>
    <row r="205" s="13" customFormat="1">
      <c r="A205" s="13"/>
      <c r="B205" s="221"/>
      <c r="C205" s="222"/>
      <c r="D205" s="223" t="s">
        <v>120</v>
      </c>
      <c r="E205" s="224" t="s">
        <v>19</v>
      </c>
      <c r="F205" s="225" t="s">
        <v>350</v>
      </c>
      <c r="G205" s="222"/>
      <c r="H205" s="224" t="s">
        <v>19</v>
      </c>
      <c r="I205" s="226"/>
      <c r="J205" s="222"/>
      <c r="K205" s="222"/>
      <c r="L205" s="227"/>
      <c r="M205" s="228"/>
      <c r="N205" s="229"/>
      <c r="O205" s="229"/>
      <c r="P205" s="229"/>
      <c r="Q205" s="229"/>
      <c r="R205" s="229"/>
      <c r="S205" s="229"/>
      <c r="T205" s="23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1" t="s">
        <v>120</v>
      </c>
      <c r="AU205" s="231" t="s">
        <v>81</v>
      </c>
      <c r="AV205" s="13" t="s">
        <v>76</v>
      </c>
      <c r="AW205" s="13" t="s">
        <v>32</v>
      </c>
      <c r="AX205" s="13" t="s">
        <v>71</v>
      </c>
      <c r="AY205" s="231" t="s">
        <v>109</v>
      </c>
    </row>
    <row r="206" s="14" customFormat="1">
      <c r="A206" s="14"/>
      <c r="B206" s="232"/>
      <c r="C206" s="233"/>
      <c r="D206" s="223" t="s">
        <v>120</v>
      </c>
      <c r="E206" s="234" t="s">
        <v>19</v>
      </c>
      <c r="F206" s="235" t="s">
        <v>351</v>
      </c>
      <c r="G206" s="233"/>
      <c r="H206" s="236">
        <v>78.030000000000001</v>
      </c>
      <c r="I206" s="237"/>
      <c r="J206" s="233"/>
      <c r="K206" s="233"/>
      <c r="L206" s="238"/>
      <c r="M206" s="239"/>
      <c r="N206" s="240"/>
      <c r="O206" s="240"/>
      <c r="P206" s="240"/>
      <c r="Q206" s="240"/>
      <c r="R206" s="240"/>
      <c r="S206" s="240"/>
      <c r="T206" s="241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2" t="s">
        <v>120</v>
      </c>
      <c r="AU206" s="242" t="s">
        <v>81</v>
      </c>
      <c r="AV206" s="14" t="s">
        <v>81</v>
      </c>
      <c r="AW206" s="14" t="s">
        <v>32</v>
      </c>
      <c r="AX206" s="14" t="s">
        <v>71</v>
      </c>
      <c r="AY206" s="242" t="s">
        <v>109</v>
      </c>
    </row>
    <row r="207" s="13" customFormat="1">
      <c r="A207" s="13"/>
      <c r="B207" s="221"/>
      <c r="C207" s="222"/>
      <c r="D207" s="223" t="s">
        <v>120</v>
      </c>
      <c r="E207" s="224" t="s">
        <v>19</v>
      </c>
      <c r="F207" s="225" t="s">
        <v>352</v>
      </c>
      <c r="G207" s="222"/>
      <c r="H207" s="224" t="s">
        <v>19</v>
      </c>
      <c r="I207" s="226"/>
      <c r="J207" s="222"/>
      <c r="K207" s="222"/>
      <c r="L207" s="227"/>
      <c r="M207" s="228"/>
      <c r="N207" s="229"/>
      <c r="O207" s="229"/>
      <c r="P207" s="229"/>
      <c r="Q207" s="229"/>
      <c r="R207" s="229"/>
      <c r="S207" s="229"/>
      <c r="T207" s="23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1" t="s">
        <v>120</v>
      </c>
      <c r="AU207" s="231" t="s">
        <v>81</v>
      </c>
      <c r="AV207" s="13" t="s">
        <v>76</v>
      </c>
      <c r="AW207" s="13" t="s">
        <v>32</v>
      </c>
      <c r="AX207" s="13" t="s">
        <v>71</v>
      </c>
      <c r="AY207" s="231" t="s">
        <v>109</v>
      </c>
    </row>
    <row r="208" s="14" customFormat="1">
      <c r="A208" s="14"/>
      <c r="B208" s="232"/>
      <c r="C208" s="233"/>
      <c r="D208" s="223" t="s">
        <v>120</v>
      </c>
      <c r="E208" s="234" t="s">
        <v>19</v>
      </c>
      <c r="F208" s="235" t="s">
        <v>353</v>
      </c>
      <c r="G208" s="233"/>
      <c r="H208" s="236">
        <v>142.80000000000001</v>
      </c>
      <c r="I208" s="237"/>
      <c r="J208" s="233"/>
      <c r="K208" s="233"/>
      <c r="L208" s="238"/>
      <c r="M208" s="239"/>
      <c r="N208" s="240"/>
      <c r="O208" s="240"/>
      <c r="P208" s="240"/>
      <c r="Q208" s="240"/>
      <c r="R208" s="240"/>
      <c r="S208" s="240"/>
      <c r="T208" s="24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2" t="s">
        <v>120</v>
      </c>
      <c r="AU208" s="242" t="s">
        <v>81</v>
      </c>
      <c r="AV208" s="14" t="s">
        <v>81</v>
      </c>
      <c r="AW208" s="14" t="s">
        <v>32</v>
      </c>
      <c r="AX208" s="14" t="s">
        <v>71</v>
      </c>
      <c r="AY208" s="242" t="s">
        <v>109</v>
      </c>
    </row>
    <row r="209" s="13" customFormat="1">
      <c r="A209" s="13"/>
      <c r="B209" s="221"/>
      <c r="C209" s="222"/>
      <c r="D209" s="223" t="s">
        <v>120</v>
      </c>
      <c r="E209" s="224" t="s">
        <v>19</v>
      </c>
      <c r="F209" s="225" t="s">
        <v>354</v>
      </c>
      <c r="G209" s="222"/>
      <c r="H209" s="224" t="s">
        <v>19</v>
      </c>
      <c r="I209" s="226"/>
      <c r="J209" s="222"/>
      <c r="K209" s="222"/>
      <c r="L209" s="227"/>
      <c r="M209" s="228"/>
      <c r="N209" s="229"/>
      <c r="O209" s="229"/>
      <c r="P209" s="229"/>
      <c r="Q209" s="229"/>
      <c r="R209" s="229"/>
      <c r="S209" s="229"/>
      <c r="T209" s="23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1" t="s">
        <v>120</v>
      </c>
      <c r="AU209" s="231" t="s">
        <v>81</v>
      </c>
      <c r="AV209" s="13" t="s">
        <v>76</v>
      </c>
      <c r="AW209" s="13" t="s">
        <v>32</v>
      </c>
      <c r="AX209" s="13" t="s">
        <v>71</v>
      </c>
      <c r="AY209" s="231" t="s">
        <v>109</v>
      </c>
    </row>
    <row r="210" s="14" customFormat="1">
      <c r="A210" s="14"/>
      <c r="B210" s="232"/>
      <c r="C210" s="233"/>
      <c r="D210" s="223" t="s">
        <v>120</v>
      </c>
      <c r="E210" s="234" t="s">
        <v>19</v>
      </c>
      <c r="F210" s="235" t="s">
        <v>355</v>
      </c>
      <c r="G210" s="233"/>
      <c r="H210" s="236">
        <v>3.48</v>
      </c>
      <c r="I210" s="237"/>
      <c r="J210" s="233"/>
      <c r="K210" s="233"/>
      <c r="L210" s="238"/>
      <c r="M210" s="239"/>
      <c r="N210" s="240"/>
      <c r="O210" s="240"/>
      <c r="P210" s="240"/>
      <c r="Q210" s="240"/>
      <c r="R210" s="240"/>
      <c r="S210" s="240"/>
      <c r="T210" s="24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2" t="s">
        <v>120</v>
      </c>
      <c r="AU210" s="242" t="s">
        <v>81</v>
      </c>
      <c r="AV210" s="14" t="s">
        <v>81</v>
      </c>
      <c r="AW210" s="14" t="s">
        <v>32</v>
      </c>
      <c r="AX210" s="14" t="s">
        <v>71</v>
      </c>
      <c r="AY210" s="242" t="s">
        <v>109</v>
      </c>
    </row>
    <row r="211" s="16" customFormat="1">
      <c r="A211" s="16"/>
      <c r="B211" s="259"/>
      <c r="C211" s="260"/>
      <c r="D211" s="223" t="s">
        <v>120</v>
      </c>
      <c r="E211" s="261" t="s">
        <v>19</v>
      </c>
      <c r="F211" s="262" t="s">
        <v>176</v>
      </c>
      <c r="G211" s="260"/>
      <c r="H211" s="263">
        <v>224.31</v>
      </c>
      <c r="I211" s="264"/>
      <c r="J211" s="260"/>
      <c r="K211" s="260"/>
      <c r="L211" s="265"/>
      <c r="M211" s="266"/>
      <c r="N211" s="267"/>
      <c r="O211" s="267"/>
      <c r="P211" s="267"/>
      <c r="Q211" s="267"/>
      <c r="R211" s="267"/>
      <c r="S211" s="267"/>
      <c r="T211" s="268"/>
      <c r="U211" s="16"/>
      <c r="V211" s="16"/>
      <c r="W211" s="16"/>
      <c r="X211" s="16"/>
      <c r="Y211" s="16"/>
      <c r="Z211" s="16"/>
      <c r="AA211" s="16"/>
      <c r="AB211" s="16"/>
      <c r="AC211" s="16"/>
      <c r="AD211" s="16"/>
      <c r="AE211" s="16"/>
      <c r="AT211" s="269" t="s">
        <v>120</v>
      </c>
      <c r="AU211" s="269" t="s">
        <v>81</v>
      </c>
      <c r="AV211" s="16" t="s">
        <v>138</v>
      </c>
      <c r="AW211" s="16" t="s">
        <v>32</v>
      </c>
      <c r="AX211" s="16" t="s">
        <v>76</v>
      </c>
      <c r="AY211" s="269" t="s">
        <v>109</v>
      </c>
    </row>
    <row r="212" s="12" customFormat="1" ht="22.8" customHeight="1">
      <c r="A212" s="12"/>
      <c r="B212" s="187"/>
      <c r="C212" s="188"/>
      <c r="D212" s="189" t="s">
        <v>70</v>
      </c>
      <c r="E212" s="201" t="s">
        <v>221</v>
      </c>
      <c r="F212" s="201" t="s">
        <v>222</v>
      </c>
      <c r="G212" s="188"/>
      <c r="H212" s="188"/>
      <c r="I212" s="191"/>
      <c r="J212" s="202">
        <f>BK212</f>
        <v>0</v>
      </c>
      <c r="K212" s="188"/>
      <c r="L212" s="193"/>
      <c r="M212" s="194"/>
      <c r="N212" s="195"/>
      <c r="O212" s="195"/>
      <c r="P212" s="196">
        <f>SUM(P213:P220)</f>
        <v>0</v>
      </c>
      <c r="Q212" s="195"/>
      <c r="R212" s="196">
        <f>SUM(R213:R220)</f>
        <v>0</v>
      </c>
      <c r="S212" s="195"/>
      <c r="T212" s="197">
        <f>SUM(T213:T220)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198" t="s">
        <v>76</v>
      </c>
      <c r="AT212" s="199" t="s">
        <v>70</v>
      </c>
      <c r="AU212" s="199" t="s">
        <v>76</v>
      </c>
      <c r="AY212" s="198" t="s">
        <v>109</v>
      </c>
      <c r="BK212" s="200">
        <f>SUM(BK213:BK220)</f>
        <v>0</v>
      </c>
    </row>
    <row r="213" s="2" customFormat="1" ht="37.8" customHeight="1">
      <c r="A213" s="40"/>
      <c r="B213" s="41"/>
      <c r="C213" s="203" t="s">
        <v>8</v>
      </c>
      <c r="D213" s="203" t="s">
        <v>112</v>
      </c>
      <c r="E213" s="204" t="s">
        <v>356</v>
      </c>
      <c r="F213" s="205" t="s">
        <v>357</v>
      </c>
      <c r="G213" s="206" t="s">
        <v>226</v>
      </c>
      <c r="H213" s="207">
        <v>15.725</v>
      </c>
      <c r="I213" s="208"/>
      <c r="J213" s="209">
        <f>ROUND(I213*H213,2)</f>
        <v>0</v>
      </c>
      <c r="K213" s="205" t="s">
        <v>115</v>
      </c>
      <c r="L213" s="46"/>
      <c r="M213" s="210" t="s">
        <v>19</v>
      </c>
      <c r="N213" s="211" t="s">
        <v>42</v>
      </c>
      <c r="O213" s="86"/>
      <c r="P213" s="212">
        <f>O213*H213</f>
        <v>0</v>
      </c>
      <c r="Q213" s="212">
        <v>0</v>
      </c>
      <c r="R213" s="212">
        <f>Q213*H213</f>
        <v>0</v>
      </c>
      <c r="S213" s="212">
        <v>0</v>
      </c>
      <c r="T213" s="213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4" t="s">
        <v>138</v>
      </c>
      <c r="AT213" s="214" t="s">
        <v>112</v>
      </c>
      <c r="AU213" s="214" t="s">
        <v>81</v>
      </c>
      <c r="AY213" s="19" t="s">
        <v>109</v>
      </c>
      <c r="BE213" s="215">
        <f>IF(N213="základní",J213,0)</f>
        <v>0</v>
      </c>
      <c r="BF213" s="215">
        <f>IF(N213="snížená",J213,0)</f>
        <v>0</v>
      </c>
      <c r="BG213" s="215">
        <f>IF(N213="zákl. přenesená",J213,0)</f>
        <v>0</v>
      </c>
      <c r="BH213" s="215">
        <f>IF(N213="sníž. přenesená",J213,0)</f>
        <v>0</v>
      </c>
      <c r="BI213" s="215">
        <f>IF(N213="nulová",J213,0)</f>
        <v>0</v>
      </c>
      <c r="BJ213" s="19" t="s">
        <v>76</v>
      </c>
      <c r="BK213" s="215">
        <f>ROUND(I213*H213,2)</f>
        <v>0</v>
      </c>
      <c r="BL213" s="19" t="s">
        <v>138</v>
      </c>
      <c r="BM213" s="214" t="s">
        <v>358</v>
      </c>
    </row>
    <row r="214" s="2" customFormat="1">
      <c r="A214" s="40"/>
      <c r="B214" s="41"/>
      <c r="C214" s="42"/>
      <c r="D214" s="216" t="s">
        <v>118</v>
      </c>
      <c r="E214" s="42"/>
      <c r="F214" s="217" t="s">
        <v>359</v>
      </c>
      <c r="G214" s="42"/>
      <c r="H214" s="42"/>
      <c r="I214" s="218"/>
      <c r="J214" s="42"/>
      <c r="K214" s="42"/>
      <c r="L214" s="46"/>
      <c r="M214" s="219"/>
      <c r="N214" s="220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118</v>
      </c>
      <c r="AU214" s="19" t="s">
        <v>81</v>
      </c>
    </row>
    <row r="215" s="2" customFormat="1" ht="37.8" customHeight="1">
      <c r="A215" s="40"/>
      <c r="B215" s="41"/>
      <c r="C215" s="203" t="s">
        <v>360</v>
      </c>
      <c r="D215" s="203" t="s">
        <v>112</v>
      </c>
      <c r="E215" s="204" t="s">
        <v>361</v>
      </c>
      <c r="F215" s="205" t="s">
        <v>362</v>
      </c>
      <c r="G215" s="206" t="s">
        <v>226</v>
      </c>
      <c r="H215" s="207">
        <v>263.87200000000001</v>
      </c>
      <c r="I215" s="208"/>
      <c r="J215" s="209">
        <f>ROUND(I215*H215,2)</f>
        <v>0</v>
      </c>
      <c r="K215" s="205" t="s">
        <v>115</v>
      </c>
      <c r="L215" s="46"/>
      <c r="M215" s="210" t="s">
        <v>19</v>
      </c>
      <c r="N215" s="211" t="s">
        <v>42</v>
      </c>
      <c r="O215" s="86"/>
      <c r="P215" s="212">
        <f>O215*H215</f>
        <v>0</v>
      </c>
      <c r="Q215" s="212">
        <v>0</v>
      </c>
      <c r="R215" s="212">
        <f>Q215*H215</f>
        <v>0</v>
      </c>
      <c r="S215" s="212">
        <v>0</v>
      </c>
      <c r="T215" s="213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4" t="s">
        <v>138</v>
      </c>
      <c r="AT215" s="214" t="s">
        <v>112</v>
      </c>
      <c r="AU215" s="214" t="s">
        <v>81</v>
      </c>
      <c r="AY215" s="19" t="s">
        <v>109</v>
      </c>
      <c r="BE215" s="215">
        <f>IF(N215="základní",J215,0)</f>
        <v>0</v>
      </c>
      <c r="BF215" s="215">
        <f>IF(N215="snížená",J215,0)</f>
        <v>0</v>
      </c>
      <c r="BG215" s="215">
        <f>IF(N215="zákl. přenesená",J215,0)</f>
        <v>0</v>
      </c>
      <c r="BH215" s="215">
        <f>IF(N215="sníž. přenesená",J215,0)</f>
        <v>0</v>
      </c>
      <c r="BI215" s="215">
        <f>IF(N215="nulová",J215,0)</f>
        <v>0</v>
      </c>
      <c r="BJ215" s="19" t="s">
        <v>76</v>
      </c>
      <c r="BK215" s="215">
        <f>ROUND(I215*H215,2)</f>
        <v>0</v>
      </c>
      <c r="BL215" s="19" t="s">
        <v>138</v>
      </c>
      <c r="BM215" s="214" t="s">
        <v>363</v>
      </c>
    </row>
    <row r="216" s="2" customFormat="1">
      <c r="A216" s="40"/>
      <c r="B216" s="41"/>
      <c r="C216" s="42"/>
      <c r="D216" s="216" t="s">
        <v>118</v>
      </c>
      <c r="E216" s="42"/>
      <c r="F216" s="217" t="s">
        <v>364</v>
      </c>
      <c r="G216" s="42"/>
      <c r="H216" s="42"/>
      <c r="I216" s="218"/>
      <c r="J216" s="42"/>
      <c r="K216" s="42"/>
      <c r="L216" s="46"/>
      <c r="M216" s="219"/>
      <c r="N216" s="220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118</v>
      </c>
      <c r="AU216" s="19" t="s">
        <v>81</v>
      </c>
    </row>
    <row r="217" s="13" customFormat="1">
      <c r="A217" s="13"/>
      <c r="B217" s="221"/>
      <c r="C217" s="222"/>
      <c r="D217" s="223" t="s">
        <v>120</v>
      </c>
      <c r="E217" s="224" t="s">
        <v>19</v>
      </c>
      <c r="F217" s="225" t="s">
        <v>192</v>
      </c>
      <c r="G217" s="222"/>
      <c r="H217" s="224" t="s">
        <v>19</v>
      </c>
      <c r="I217" s="226"/>
      <c r="J217" s="222"/>
      <c r="K217" s="222"/>
      <c r="L217" s="227"/>
      <c r="M217" s="228"/>
      <c r="N217" s="229"/>
      <c r="O217" s="229"/>
      <c r="P217" s="229"/>
      <c r="Q217" s="229"/>
      <c r="R217" s="229"/>
      <c r="S217" s="229"/>
      <c r="T217" s="23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1" t="s">
        <v>120</v>
      </c>
      <c r="AU217" s="231" t="s">
        <v>81</v>
      </c>
      <c r="AV217" s="13" t="s">
        <v>76</v>
      </c>
      <c r="AW217" s="13" t="s">
        <v>32</v>
      </c>
      <c r="AX217" s="13" t="s">
        <v>71</v>
      </c>
      <c r="AY217" s="231" t="s">
        <v>109</v>
      </c>
    </row>
    <row r="218" s="14" customFormat="1">
      <c r="A218" s="14"/>
      <c r="B218" s="232"/>
      <c r="C218" s="233"/>
      <c r="D218" s="223" t="s">
        <v>120</v>
      </c>
      <c r="E218" s="234" t="s">
        <v>19</v>
      </c>
      <c r="F218" s="235" t="s">
        <v>365</v>
      </c>
      <c r="G218" s="233"/>
      <c r="H218" s="236">
        <v>263.87200000000001</v>
      </c>
      <c r="I218" s="237"/>
      <c r="J218" s="233"/>
      <c r="K218" s="233"/>
      <c r="L218" s="238"/>
      <c r="M218" s="239"/>
      <c r="N218" s="240"/>
      <c r="O218" s="240"/>
      <c r="P218" s="240"/>
      <c r="Q218" s="240"/>
      <c r="R218" s="240"/>
      <c r="S218" s="240"/>
      <c r="T218" s="24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2" t="s">
        <v>120</v>
      </c>
      <c r="AU218" s="242" t="s">
        <v>81</v>
      </c>
      <c r="AV218" s="14" t="s">
        <v>81</v>
      </c>
      <c r="AW218" s="14" t="s">
        <v>32</v>
      </c>
      <c r="AX218" s="14" t="s">
        <v>76</v>
      </c>
      <c r="AY218" s="242" t="s">
        <v>109</v>
      </c>
    </row>
    <row r="219" s="2" customFormat="1" ht="44.25" customHeight="1">
      <c r="A219" s="40"/>
      <c r="B219" s="41"/>
      <c r="C219" s="203" t="s">
        <v>366</v>
      </c>
      <c r="D219" s="203" t="s">
        <v>112</v>
      </c>
      <c r="E219" s="204" t="s">
        <v>367</v>
      </c>
      <c r="F219" s="205" t="s">
        <v>225</v>
      </c>
      <c r="G219" s="206" t="s">
        <v>226</v>
      </c>
      <c r="H219" s="207">
        <v>15.725</v>
      </c>
      <c r="I219" s="208"/>
      <c r="J219" s="209">
        <f>ROUND(I219*H219,2)</f>
        <v>0</v>
      </c>
      <c r="K219" s="205" t="s">
        <v>115</v>
      </c>
      <c r="L219" s="46"/>
      <c r="M219" s="210" t="s">
        <v>19</v>
      </c>
      <c r="N219" s="211" t="s">
        <v>42</v>
      </c>
      <c r="O219" s="86"/>
      <c r="P219" s="212">
        <f>O219*H219</f>
        <v>0</v>
      </c>
      <c r="Q219" s="212">
        <v>0</v>
      </c>
      <c r="R219" s="212">
        <f>Q219*H219</f>
        <v>0</v>
      </c>
      <c r="S219" s="212">
        <v>0</v>
      </c>
      <c r="T219" s="213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4" t="s">
        <v>138</v>
      </c>
      <c r="AT219" s="214" t="s">
        <v>112</v>
      </c>
      <c r="AU219" s="214" t="s">
        <v>81</v>
      </c>
      <c r="AY219" s="19" t="s">
        <v>109</v>
      </c>
      <c r="BE219" s="215">
        <f>IF(N219="základní",J219,0)</f>
        <v>0</v>
      </c>
      <c r="BF219" s="215">
        <f>IF(N219="snížená",J219,0)</f>
        <v>0</v>
      </c>
      <c r="BG219" s="215">
        <f>IF(N219="zákl. přenesená",J219,0)</f>
        <v>0</v>
      </c>
      <c r="BH219" s="215">
        <f>IF(N219="sníž. přenesená",J219,0)</f>
        <v>0</v>
      </c>
      <c r="BI219" s="215">
        <f>IF(N219="nulová",J219,0)</f>
        <v>0</v>
      </c>
      <c r="BJ219" s="19" t="s">
        <v>76</v>
      </c>
      <c r="BK219" s="215">
        <f>ROUND(I219*H219,2)</f>
        <v>0</v>
      </c>
      <c r="BL219" s="19" t="s">
        <v>138</v>
      </c>
      <c r="BM219" s="214" t="s">
        <v>368</v>
      </c>
    </row>
    <row r="220" s="2" customFormat="1">
      <c r="A220" s="40"/>
      <c r="B220" s="41"/>
      <c r="C220" s="42"/>
      <c r="D220" s="216" t="s">
        <v>118</v>
      </c>
      <c r="E220" s="42"/>
      <c r="F220" s="217" t="s">
        <v>369</v>
      </c>
      <c r="G220" s="42"/>
      <c r="H220" s="42"/>
      <c r="I220" s="218"/>
      <c r="J220" s="42"/>
      <c r="K220" s="42"/>
      <c r="L220" s="46"/>
      <c r="M220" s="219"/>
      <c r="N220" s="220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118</v>
      </c>
      <c r="AU220" s="19" t="s">
        <v>81</v>
      </c>
    </row>
    <row r="221" s="12" customFormat="1" ht="25.92" customHeight="1">
      <c r="A221" s="12"/>
      <c r="B221" s="187"/>
      <c r="C221" s="188"/>
      <c r="D221" s="189" t="s">
        <v>70</v>
      </c>
      <c r="E221" s="190" t="s">
        <v>370</v>
      </c>
      <c r="F221" s="190" t="s">
        <v>371</v>
      </c>
      <c r="G221" s="188"/>
      <c r="H221" s="188"/>
      <c r="I221" s="191"/>
      <c r="J221" s="192">
        <f>BK221</f>
        <v>0</v>
      </c>
      <c r="K221" s="188"/>
      <c r="L221" s="193"/>
      <c r="M221" s="194"/>
      <c r="N221" s="195"/>
      <c r="O221" s="195"/>
      <c r="P221" s="196">
        <f>P222</f>
        <v>0</v>
      </c>
      <c r="Q221" s="195"/>
      <c r="R221" s="196">
        <f>R222</f>
        <v>1.395</v>
      </c>
      <c r="S221" s="195"/>
      <c r="T221" s="197">
        <f>T222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198" t="s">
        <v>129</v>
      </c>
      <c r="AT221" s="199" t="s">
        <v>70</v>
      </c>
      <c r="AU221" s="199" t="s">
        <v>71</v>
      </c>
      <c r="AY221" s="198" t="s">
        <v>109</v>
      </c>
      <c r="BK221" s="200">
        <f>BK222</f>
        <v>0</v>
      </c>
    </row>
    <row r="222" s="12" customFormat="1" ht="22.8" customHeight="1">
      <c r="A222" s="12"/>
      <c r="B222" s="187"/>
      <c r="C222" s="188"/>
      <c r="D222" s="189" t="s">
        <v>70</v>
      </c>
      <c r="E222" s="201" t="s">
        <v>372</v>
      </c>
      <c r="F222" s="201" t="s">
        <v>373</v>
      </c>
      <c r="G222" s="188"/>
      <c r="H222" s="188"/>
      <c r="I222" s="191"/>
      <c r="J222" s="202">
        <f>BK222</f>
        <v>0</v>
      </c>
      <c r="K222" s="188"/>
      <c r="L222" s="193"/>
      <c r="M222" s="194"/>
      <c r="N222" s="195"/>
      <c r="O222" s="195"/>
      <c r="P222" s="196">
        <f>SUM(P223:P233)</f>
        <v>0</v>
      </c>
      <c r="Q222" s="195"/>
      <c r="R222" s="196">
        <f>SUM(R223:R233)</f>
        <v>1.395</v>
      </c>
      <c r="S222" s="195"/>
      <c r="T222" s="197">
        <f>SUM(T223:T233)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198" t="s">
        <v>129</v>
      </c>
      <c r="AT222" s="199" t="s">
        <v>70</v>
      </c>
      <c r="AU222" s="199" t="s">
        <v>76</v>
      </c>
      <c r="AY222" s="198" t="s">
        <v>109</v>
      </c>
      <c r="BK222" s="200">
        <f>SUM(BK223:BK233)</f>
        <v>0</v>
      </c>
    </row>
    <row r="223" s="2" customFormat="1" ht="24.15" customHeight="1">
      <c r="A223" s="40"/>
      <c r="B223" s="41"/>
      <c r="C223" s="203" t="s">
        <v>374</v>
      </c>
      <c r="D223" s="203" t="s">
        <v>112</v>
      </c>
      <c r="E223" s="204" t="s">
        <v>375</v>
      </c>
      <c r="F223" s="205" t="s">
        <v>376</v>
      </c>
      <c r="G223" s="206" t="s">
        <v>377</v>
      </c>
      <c r="H223" s="207">
        <v>279</v>
      </c>
      <c r="I223" s="208"/>
      <c r="J223" s="209">
        <f>ROUND(I223*H223,2)</f>
        <v>0</v>
      </c>
      <c r="K223" s="205" t="s">
        <v>115</v>
      </c>
      <c r="L223" s="46"/>
      <c r="M223" s="210" t="s">
        <v>19</v>
      </c>
      <c r="N223" s="211" t="s">
        <v>42</v>
      </c>
      <c r="O223" s="86"/>
      <c r="P223" s="212">
        <f>O223*H223</f>
        <v>0</v>
      </c>
      <c r="Q223" s="212">
        <v>0</v>
      </c>
      <c r="R223" s="212">
        <f>Q223*H223</f>
        <v>0</v>
      </c>
      <c r="S223" s="212">
        <v>0</v>
      </c>
      <c r="T223" s="213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4" t="s">
        <v>378</v>
      </c>
      <c r="AT223" s="214" t="s">
        <v>112</v>
      </c>
      <c r="AU223" s="214" t="s">
        <v>81</v>
      </c>
      <c r="AY223" s="19" t="s">
        <v>109</v>
      </c>
      <c r="BE223" s="215">
        <f>IF(N223="základní",J223,0)</f>
        <v>0</v>
      </c>
      <c r="BF223" s="215">
        <f>IF(N223="snížená",J223,0)</f>
        <v>0</v>
      </c>
      <c r="BG223" s="215">
        <f>IF(N223="zákl. přenesená",J223,0)</f>
        <v>0</v>
      </c>
      <c r="BH223" s="215">
        <f>IF(N223="sníž. přenesená",J223,0)</f>
        <v>0</v>
      </c>
      <c r="BI223" s="215">
        <f>IF(N223="nulová",J223,0)</f>
        <v>0</v>
      </c>
      <c r="BJ223" s="19" t="s">
        <v>76</v>
      </c>
      <c r="BK223" s="215">
        <f>ROUND(I223*H223,2)</f>
        <v>0</v>
      </c>
      <c r="BL223" s="19" t="s">
        <v>378</v>
      </c>
      <c r="BM223" s="214" t="s">
        <v>379</v>
      </c>
    </row>
    <row r="224" s="2" customFormat="1">
      <c r="A224" s="40"/>
      <c r="B224" s="41"/>
      <c r="C224" s="42"/>
      <c r="D224" s="216" t="s">
        <v>118</v>
      </c>
      <c r="E224" s="42"/>
      <c r="F224" s="217" t="s">
        <v>380</v>
      </c>
      <c r="G224" s="42"/>
      <c r="H224" s="42"/>
      <c r="I224" s="218"/>
      <c r="J224" s="42"/>
      <c r="K224" s="42"/>
      <c r="L224" s="46"/>
      <c r="M224" s="219"/>
      <c r="N224" s="220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118</v>
      </c>
      <c r="AU224" s="19" t="s">
        <v>81</v>
      </c>
    </row>
    <row r="225" s="13" customFormat="1">
      <c r="A225" s="13"/>
      <c r="B225" s="221"/>
      <c r="C225" s="222"/>
      <c r="D225" s="223" t="s">
        <v>120</v>
      </c>
      <c r="E225" s="224" t="s">
        <v>19</v>
      </c>
      <c r="F225" s="225" t="s">
        <v>381</v>
      </c>
      <c r="G225" s="222"/>
      <c r="H225" s="224" t="s">
        <v>19</v>
      </c>
      <c r="I225" s="226"/>
      <c r="J225" s="222"/>
      <c r="K225" s="222"/>
      <c r="L225" s="227"/>
      <c r="M225" s="228"/>
      <c r="N225" s="229"/>
      <c r="O225" s="229"/>
      <c r="P225" s="229"/>
      <c r="Q225" s="229"/>
      <c r="R225" s="229"/>
      <c r="S225" s="229"/>
      <c r="T225" s="23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1" t="s">
        <v>120</v>
      </c>
      <c r="AU225" s="231" t="s">
        <v>81</v>
      </c>
      <c r="AV225" s="13" t="s">
        <v>76</v>
      </c>
      <c r="AW225" s="13" t="s">
        <v>32</v>
      </c>
      <c r="AX225" s="13" t="s">
        <v>71</v>
      </c>
      <c r="AY225" s="231" t="s">
        <v>109</v>
      </c>
    </row>
    <row r="226" s="13" customFormat="1">
      <c r="A226" s="13"/>
      <c r="B226" s="221"/>
      <c r="C226" s="222"/>
      <c r="D226" s="223" t="s">
        <v>120</v>
      </c>
      <c r="E226" s="224" t="s">
        <v>19</v>
      </c>
      <c r="F226" s="225" t="s">
        <v>382</v>
      </c>
      <c r="G226" s="222"/>
      <c r="H226" s="224" t="s">
        <v>19</v>
      </c>
      <c r="I226" s="226"/>
      <c r="J226" s="222"/>
      <c r="K226" s="222"/>
      <c r="L226" s="227"/>
      <c r="M226" s="228"/>
      <c r="N226" s="229"/>
      <c r="O226" s="229"/>
      <c r="P226" s="229"/>
      <c r="Q226" s="229"/>
      <c r="R226" s="229"/>
      <c r="S226" s="229"/>
      <c r="T226" s="23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1" t="s">
        <v>120</v>
      </c>
      <c r="AU226" s="231" t="s">
        <v>81</v>
      </c>
      <c r="AV226" s="13" t="s">
        <v>76</v>
      </c>
      <c r="AW226" s="13" t="s">
        <v>32</v>
      </c>
      <c r="AX226" s="13" t="s">
        <v>71</v>
      </c>
      <c r="AY226" s="231" t="s">
        <v>109</v>
      </c>
    </row>
    <row r="227" s="13" customFormat="1">
      <c r="A227" s="13"/>
      <c r="B227" s="221"/>
      <c r="C227" s="222"/>
      <c r="D227" s="223" t="s">
        <v>120</v>
      </c>
      <c r="E227" s="224" t="s">
        <v>19</v>
      </c>
      <c r="F227" s="225" t="s">
        <v>383</v>
      </c>
      <c r="G227" s="222"/>
      <c r="H227" s="224" t="s">
        <v>19</v>
      </c>
      <c r="I227" s="226"/>
      <c r="J227" s="222"/>
      <c r="K227" s="222"/>
      <c r="L227" s="227"/>
      <c r="M227" s="228"/>
      <c r="N227" s="229"/>
      <c r="O227" s="229"/>
      <c r="P227" s="229"/>
      <c r="Q227" s="229"/>
      <c r="R227" s="229"/>
      <c r="S227" s="229"/>
      <c r="T227" s="23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1" t="s">
        <v>120</v>
      </c>
      <c r="AU227" s="231" t="s">
        <v>81</v>
      </c>
      <c r="AV227" s="13" t="s">
        <v>76</v>
      </c>
      <c r="AW227" s="13" t="s">
        <v>32</v>
      </c>
      <c r="AX227" s="13" t="s">
        <v>71</v>
      </c>
      <c r="AY227" s="231" t="s">
        <v>109</v>
      </c>
    </row>
    <row r="228" s="14" customFormat="1">
      <c r="A228" s="14"/>
      <c r="B228" s="232"/>
      <c r="C228" s="233"/>
      <c r="D228" s="223" t="s">
        <v>120</v>
      </c>
      <c r="E228" s="234" t="s">
        <v>19</v>
      </c>
      <c r="F228" s="235" t="s">
        <v>384</v>
      </c>
      <c r="G228" s="233"/>
      <c r="H228" s="236">
        <v>279</v>
      </c>
      <c r="I228" s="237"/>
      <c r="J228" s="233"/>
      <c r="K228" s="233"/>
      <c r="L228" s="238"/>
      <c r="M228" s="239"/>
      <c r="N228" s="240"/>
      <c r="O228" s="240"/>
      <c r="P228" s="240"/>
      <c r="Q228" s="240"/>
      <c r="R228" s="240"/>
      <c r="S228" s="240"/>
      <c r="T228" s="241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2" t="s">
        <v>120</v>
      </c>
      <c r="AU228" s="242" t="s">
        <v>81</v>
      </c>
      <c r="AV228" s="14" t="s">
        <v>81</v>
      </c>
      <c r="AW228" s="14" t="s">
        <v>32</v>
      </c>
      <c r="AX228" s="14" t="s">
        <v>76</v>
      </c>
      <c r="AY228" s="242" t="s">
        <v>109</v>
      </c>
    </row>
    <row r="229" s="13" customFormat="1">
      <c r="A229" s="13"/>
      <c r="B229" s="221"/>
      <c r="C229" s="222"/>
      <c r="D229" s="223" t="s">
        <v>120</v>
      </c>
      <c r="E229" s="224" t="s">
        <v>19</v>
      </c>
      <c r="F229" s="225" t="s">
        <v>385</v>
      </c>
      <c r="G229" s="222"/>
      <c r="H229" s="224" t="s">
        <v>19</v>
      </c>
      <c r="I229" s="226"/>
      <c r="J229" s="222"/>
      <c r="K229" s="222"/>
      <c r="L229" s="227"/>
      <c r="M229" s="228"/>
      <c r="N229" s="229"/>
      <c r="O229" s="229"/>
      <c r="P229" s="229"/>
      <c r="Q229" s="229"/>
      <c r="R229" s="229"/>
      <c r="S229" s="229"/>
      <c r="T229" s="230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1" t="s">
        <v>120</v>
      </c>
      <c r="AU229" s="231" t="s">
        <v>81</v>
      </c>
      <c r="AV229" s="13" t="s">
        <v>76</v>
      </c>
      <c r="AW229" s="13" t="s">
        <v>32</v>
      </c>
      <c r="AX229" s="13" t="s">
        <v>71</v>
      </c>
      <c r="AY229" s="231" t="s">
        <v>109</v>
      </c>
    </row>
    <row r="230" s="2" customFormat="1" ht="16.5" customHeight="1">
      <c r="A230" s="40"/>
      <c r="B230" s="41"/>
      <c r="C230" s="270" t="s">
        <v>386</v>
      </c>
      <c r="D230" s="270" t="s">
        <v>370</v>
      </c>
      <c r="E230" s="271" t="s">
        <v>387</v>
      </c>
      <c r="F230" s="272" t="s">
        <v>388</v>
      </c>
      <c r="G230" s="273" t="s">
        <v>226</v>
      </c>
      <c r="H230" s="274">
        <v>1.395</v>
      </c>
      <c r="I230" s="275"/>
      <c r="J230" s="276">
        <f>ROUND(I230*H230,2)</f>
        <v>0</v>
      </c>
      <c r="K230" s="272" t="s">
        <v>115</v>
      </c>
      <c r="L230" s="277"/>
      <c r="M230" s="278" t="s">
        <v>19</v>
      </c>
      <c r="N230" s="279" t="s">
        <v>42</v>
      </c>
      <c r="O230" s="86"/>
      <c r="P230" s="212">
        <f>O230*H230</f>
        <v>0</v>
      </c>
      <c r="Q230" s="212">
        <v>1</v>
      </c>
      <c r="R230" s="212">
        <f>Q230*H230</f>
        <v>1.395</v>
      </c>
      <c r="S230" s="212">
        <v>0</v>
      </c>
      <c r="T230" s="213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4" t="s">
        <v>389</v>
      </c>
      <c r="AT230" s="214" t="s">
        <v>370</v>
      </c>
      <c r="AU230" s="214" t="s">
        <v>81</v>
      </c>
      <c r="AY230" s="19" t="s">
        <v>109</v>
      </c>
      <c r="BE230" s="215">
        <f>IF(N230="základní",J230,0)</f>
        <v>0</v>
      </c>
      <c r="BF230" s="215">
        <f>IF(N230="snížená",J230,0)</f>
        <v>0</v>
      </c>
      <c r="BG230" s="215">
        <f>IF(N230="zákl. přenesená",J230,0)</f>
        <v>0</v>
      </c>
      <c r="BH230" s="215">
        <f>IF(N230="sníž. přenesená",J230,0)</f>
        <v>0</v>
      </c>
      <c r="BI230" s="215">
        <f>IF(N230="nulová",J230,0)</f>
        <v>0</v>
      </c>
      <c r="BJ230" s="19" t="s">
        <v>76</v>
      </c>
      <c r="BK230" s="215">
        <f>ROUND(I230*H230,2)</f>
        <v>0</v>
      </c>
      <c r="BL230" s="19" t="s">
        <v>378</v>
      </c>
      <c r="BM230" s="214" t="s">
        <v>390</v>
      </c>
    </row>
    <row r="231" s="13" customFormat="1">
      <c r="A231" s="13"/>
      <c r="B231" s="221"/>
      <c r="C231" s="222"/>
      <c r="D231" s="223" t="s">
        <v>120</v>
      </c>
      <c r="E231" s="224" t="s">
        <v>19</v>
      </c>
      <c r="F231" s="225" t="s">
        <v>391</v>
      </c>
      <c r="G231" s="222"/>
      <c r="H231" s="224" t="s">
        <v>19</v>
      </c>
      <c r="I231" s="226"/>
      <c r="J231" s="222"/>
      <c r="K231" s="222"/>
      <c r="L231" s="227"/>
      <c r="M231" s="228"/>
      <c r="N231" s="229"/>
      <c r="O231" s="229"/>
      <c r="P231" s="229"/>
      <c r="Q231" s="229"/>
      <c r="R231" s="229"/>
      <c r="S231" s="229"/>
      <c r="T231" s="23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1" t="s">
        <v>120</v>
      </c>
      <c r="AU231" s="231" t="s">
        <v>81</v>
      </c>
      <c r="AV231" s="13" t="s">
        <v>76</v>
      </c>
      <c r="AW231" s="13" t="s">
        <v>32</v>
      </c>
      <c r="AX231" s="13" t="s">
        <v>71</v>
      </c>
      <c r="AY231" s="231" t="s">
        <v>109</v>
      </c>
    </row>
    <row r="232" s="13" customFormat="1">
      <c r="A232" s="13"/>
      <c r="B232" s="221"/>
      <c r="C232" s="222"/>
      <c r="D232" s="223" t="s">
        <v>120</v>
      </c>
      <c r="E232" s="224" t="s">
        <v>19</v>
      </c>
      <c r="F232" s="225" t="s">
        <v>392</v>
      </c>
      <c r="G232" s="222"/>
      <c r="H232" s="224" t="s">
        <v>19</v>
      </c>
      <c r="I232" s="226"/>
      <c r="J232" s="222"/>
      <c r="K232" s="222"/>
      <c r="L232" s="227"/>
      <c r="M232" s="228"/>
      <c r="N232" s="229"/>
      <c r="O232" s="229"/>
      <c r="P232" s="229"/>
      <c r="Q232" s="229"/>
      <c r="R232" s="229"/>
      <c r="S232" s="229"/>
      <c r="T232" s="23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1" t="s">
        <v>120</v>
      </c>
      <c r="AU232" s="231" t="s">
        <v>81</v>
      </c>
      <c r="AV232" s="13" t="s">
        <v>76</v>
      </c>
      <c r="AW232" s="13" t="s">
        <v>32</v>
      </c>
      <c r="AX232" s="13" t="s">
        <v>71</v>
      </c>
      <c r="AY232" s="231" t="s">
        <v>109</v>
      </c>
    </row>
    <row r="233" s="14" customFormat="1">
      <c r="A233" s="14"/>
      <c r="B233" s="232"/>
      <c r="C233" s="233"/>
      <c r="D233" s="223" t="s">
        <v>120</v>
      </c>
      <c r="E233" s="234" t="s">
        <v>19</v>
      </c>
      <c r="F233" s="235" t="s">
        <v>393</v>
      </c>
      <c r="G233" s="233"/>
      <c r="H233" s="236">
        <v>1.395</v>
      </c>
      <c r="I233" s="237"/>
      <c r="J233" s="233"/>
      <c r="K233" s="233"/>
      <c r="L233" s="238"/>
      <c r="M233" s="243"/>
      <c r="N233" s="244"/>
      <c r="O233" s="244"/>
      <c r="P233" s="244"/>
      <c r="Q233" s="244"/>
      <c r="R233" s="244"/>
      <c r="S233" s="244"/>
      <c r="T233" s="245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2" t="s">
        <v>120</v>
      </c>
      <c r="AU233" s="242" t="s">
        <v>81</v>
      </c>
      <c r="AV233" s="14" t="s">
        <v>81</v>
      </c>
      <c r="AW233" s="14" t="s">
        <v>32</v>
      </c>
      <c r="AX233" s="14" t="s">
        <v>76</v>
      </c>
      <c r="AY233" s="242" t="s">
        <v>109</v>
      </c>
    </row>
    <row r="234" s="2" customFormat="1" ht="6.96" customHeight="1">
      <c r="A234" s="40"/>
      <c r="B234" s="61"/>
      <c r="C234" s="62"/>
      <c r="D234" s="62"/>
      <c r="E234" s="62"/>
      <c r="F234" s="62"/>
      <c r="G234" s="62"/>
      <c r="H234" s="62"/>
      <c r="I234" s="62"/>
      <c r="J234" s="62"/>
      <c r="K234" s="62"/>
      <c r="L234" s="46"/>
      <c r="M234" s="40"/>
      <c r="O234" s="40"/>
      <c r="P234" s="40"/>
      <c r="Q234" s="40"/>
      <c r="R234" s="40"/>
      <c r="S234" s="40"/>
      <c r="T234" s="40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</row>
  </sheetData>
  <sheetProtection sheet="1" autoFilter="0" formatColumns="0" formatRows="0" objects="1" scenarios="1" spinCount="100000" saltValue="zvmSFbfbzch+tFYNor4UwQIBpgsyv+kV1HNlOXfzlGvOlvMdQ+Fhy7VYMz8l4DGA9Wvlgwhm5FtqDoIMDC7Y+Q==" hashValue="rhGj356scPXSVamNdjcH3a5eI2/ni8ke+Ps311ihCQJoTJqiN1MXyjsexDIH9FZ8rs6ib95LKbxE9ksONkhrGQ==" algorithmName="SHA-512" password="CC35"/>
  <autoFilter ref="C87:K233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2_01/114203103"/>
    <hyperlink ref="F104" r:id="rId2" display="https://podminky.urs.cz/item/CS_URS_2022_01/114203202"/>
    <hyperlink ref="F120" r:id="rId3" display="https://podminky.urs.cz/item/CS_URS_2022_01/115001105"/>
    <hyperlink ref="F124" r:id="rId4" display="https://podminky.urs.cz/item/CS_URS_2022_01/115101201"/>
    <hyperlink ref="F129" r:id="rId5" display="https://podminky.urs.cz/item/CS_URS_2022_01/115101301"/>
    <hyperlink ref="F134" r:id="rId6" display="https://podminky.urs.cz/item/CS_URS_2022_01/321212345"/>
    <hyperlink ref="F140" r:id="rId7" display="https://podminky.urs.cz/item/CS_URS_2022_01/321212745"/>
    <hyperlink ref="F146" r:id="rId8" display="https://podminky.urs.cz/item/CS_URS_2022_01/369316113"/>
    <hyperlink ref="F155" r:id="rId9" display="https://podminky.urs.cz/item/CS_URS_2022_01/465513317"/>
    <hyperlink ref="F166" r:id="rId10" display="https://podminky.urs.cz/item/CS_URS_2022_01/465518317"/>
    <hyperlink ref="F178" r:id="rId11" display="https://podminky.urs.cz/item/CS_URS_2022_01/628635411"/>
    <hyperlink ref="F186" r:id="rId12" display="https://podminky.urs.cz/item/CS_URS_2022_01/636195311"/>
    <hyperlink ref="F196" r:id="rId13" display="https://podminky.urs.cz/item/CS_URS_2022_01/966025112"/>
    <hyperlink ref="F203" r:id="rId14" display="https://podminky.urs.cz/item/CS_URS_2022_01/985131111"/>
    <hyperlink ref="F214" r:id="rId15" display="https://podminky.urs.cz/item/CS_URS_2022_01/997221561"/>
    <hyperlink ref="F216" r:id="rId16" display="https://podminky.urs.cz/item/CS_URS_2022_01/997221569"/>
    <hyperlink ref="F220" r:id="rId17" display="https://podminky.urs.cz/item/CS_URS_2022_01/997221873"/>
    <hyperlink ref="F224" r:id="rId18" display="https://podminky.urs.cz/item/CS_URS_2022_01/23021003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9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0" customWidth="1"/>
    <col min="2" max="2" width="1.667969" style="280" customWidth="1"/>
    <col min="3" max="4" width="5" style="280" customWidth="1"/>
    <col min="5" max="5" width="11.66016" style="280" customWidth="1"/>
    <col min="6" max="6" width="9.160156" style="280" customWidth="1"/>
    <col min="7" max="7" width="5" style="280" customWidth="1"/>
    <col min="8" max="8" width="77.83203" style="280" customWidth="1"/>
    <col min="9" max="10" width="20" style="280" customWidth="1"/>
    <col min="11" max="11" width="1.667969" style="280" customWidth="1"/>
  </cols>
  <sheetData>
    <row r="1" s="1" customFormat="1" ht="37.5" customHeight="1"/>
    <row r="2" s="1" customFormat="1" ht="7.5" customHeight="1">
      <c r="B2" s="281"/>
      <c r="C2" s="282"/>
      <c r="D2" s="282"/>
      <c r="E2" s="282"/>
      <c r="F2" s="282"/>
      <c r="G2" s="282"/>
      <c r="H2" s="282"/>
      <c r="I2" s="282"/>
      <c r="J2" s="282"/>
      <c r="K2" s="283"/>
    </row>
    <row r="3" s="17" customFormat="1" ht="45" customHeight="1">
      <c r="B3" s="284"/>
      <c r="C3" s="285" t="s">
        <v>394</v>
      </c>
      <c r="D3" s="285"/>
      <c r="E3" s="285"/>
      <c r="F3" s="285"/>
      <c r="G3" s="285"/>
      <c r="H3" s="285"/>
      <c r="I3" s="285"/>
      <c r="J3" s="285"/>
      <c r="K3" s="286"/>
    </row>
    <row r="4" s="1" customFormat="1" ht="25.5" customHeight="1">
      <c r="B4" s="287"/>
      <c r="C4" s="288" t="s">
        <v>395</v>
      </c>
      <c r="D4" s="288"/>
      <c r="E4" s="288"/>
      <c r="F4" s="288"/>
      <c r="G4" s="288"/>
      <c r="H4" s="288"/>
      <c r="I4" s="288"/>
      <c r="J4" s="288"/>
      <c r="K4" s="289"/>
    </row>
    <row r="5" s="1" customFormat="1" ht="5.25" customHeight="1">
      <c r="B5" s="287"/>
      <c r="C5" s="290"/>
      <c r="D5" s="290"/>
      <c r="E5" s="290"/>
      <c r="F5" s="290"/>
      <c r="G5" s="290"/>
      <c r="H5" s="290"/>
      <c r="I5" s="290"/>
      <c r="J5" s="290"/>
      <c r="K5" s="289"/>
    </row>
    <row r="6" s="1" customFormat="1" ht="15" customHeight="1">
      <c r="B6" s="287"/>
      <c r="C6" s="291" t="s">
        <v>396</v>
      </c>
      <c r="D6" s="291"/>
      <c r="E6" s="291"/>
      <c r="F6" s="291"/>
      <c r="G6" s="291"/>
      <c r="H6" s="291"/>
      <c r="I6" s="291"/>
      <c r="J6" s="291"/>
      <c r="K6" s="289"/>
    </row>
    <row r="7" s="1" customFormat="1" ht="15" customHeight="1">
      <c r="B7" s="292"/>
      <c r="C7" s="291" t="s">
        <v>397</v>
      </c>
      <c r="D7" s="291"/>
      <c r="E7" s="291"/>
      <c r="F7" s="291"/>
      <c r="G7" s="291"/>
      <c r="H7" s="291"/>
      <c r="I7" s="291"/>
      <c r="J7" s="291"/>
      <c r="K7" s="289"/>
    </row>
    <row r="8" s="1" customFormat="1" ht="12.75" customHeight="1">
      <c r="B8" s="292"/>
      <c r="C8" s="291"/>
      <c r="D8" s="291"/>
      <c r="E8" s="291"/>
      <c r="F8" s="291"/>
      <c r="G8" s="291"/>
      <c r="H8" s="291"/>
      <c r="I8" s="291"/>
      <c r="J8" s="291"/>
      <c r="K8" s="289"/>
    </row>
    <row r="9" s="1" customFormat="1" ht="15" customHeight="1">
      <c r="B9" s="292"/>
      <c r="C9" s="291" t="s">
        <v>398</v>
      </c>
      <c r="D9" s="291"/>
      <c r="E9" s="291"/>
      <c r="F9" s="291"/>
      <c r="G9" s="291"/>
      <c r="H9" s="291"/>
      <c r="I9" s="291"/>
      <c r="J9" s="291"/>
      <c r="K9" s="289"/>
    </row>
    <row r="10" s="1" customFormat="1" ht="15" customHeight="1">
      <c r="B10" s="292"/>
      <c r="C10" s="291"/>
      <c r="D10" s="291" t="s">
        <v>399</v>
      </c>
      <c r="E10" s="291"/>
      <c r="F10" s="291"/>
      <c r="G10" s="291"/>
      <c r="H10" s="291"/>
      <c r="I10" s="291"/>
      <c r="J10" s="291"/>
      <c r="K10" s="289"/>
    </row>
    <row r="11" s="1" customFormat="1" ht="15" customHeight="1">
      <c r="B11" s="292"/>
      <c r="C11" s="293"/>
      <c r="D11" s="291" t="s">
        <v>400</v>
      </c>
      <c r="E11" s="291"/>
      <c r="F11" s="291"/>
      <c r="G11" s="291"/>
      <c r="H11" s="291"/>
      <c r="I11" s="291"/>
      <c r="J11" s="291"/>
      <c r="K11" s="289"/>
    </row>
    <row r="12" s="1" customFormat="1" ht="15" customHeight="1">
      <c r="B12" s="292"/>
      <c r="C12" s="293"/>
      <c r="D12" s="291"/>
      <c r="E12" s="291"/>
      <c r="F12" s="291"/>
      <c r="G12" s="291"/>
      <c r="H12" s="291"/>
      <c r="I12" s="291"/>
      <c r="J12" s="291"/>
      <c r="K12" s="289"/>
    </row>
    <row r="13" s="1" customFormat="1" ht="15" customHeight="1">
      <c r="B13" s="292"/>
      <c r="C13" s="293"/>
      <c r="D13" s="294" t="s">
        <v>401</v>
      </c>
      <c r="E13" s="291"/>
      <c r="F13" s="291"/>
      <c r="G13" s="291"/>
      <c r="H13" s="291"/>
      <c r="I13" s="291"/>
      <c r="J13" s="291"/>
      <c r="K13" s="289"/>
    </row>
    <row r="14" s="1" customFormat="1" ht="12.75" customHeight="1">
      <c r="B14" s="292"/>
      <c r="C14" s="293"/>
      <c r="D14" s="293"/>
      <c r="E14" s="293"/>
      <c r="F14" s="293"/>
      <c r="G14" s="293"/>
      <c r="H14" s="293"/>
      <c r="I14" s="293"/>
      <c r="J14" s="293"/>
      <c r="K14" s="289"/>
    </row>
    <row r="15" s="1" customFormat="1" ht="15" customHeight="1">
      <c r="B15" s="292"/>
      <c r="C15" s="293"/>
      <c r="D15" s="291" t="s">
        <v>402</v>
      </c>
      <c r="E15" s="291"/>
      <c r="F15" s="291"/>
      <c r="G15" s="291"/>
      <c r="H15" s="291"/>
      <c r="I15" s="291"/>
      <c r="J15" s="291"/>
      <c r="K15" s="289"/>
    </row>
    <row r="16" s="1" customFormat="1" ht="15" customHeight="1">
      <c r="B16" s="292"/>
      <c r="C16" s="293"/>
      <c r="D16" s="291" t="s">
        <v>403</v>
      </c>
      <c r="E16" s="291"/>
      <c r="F16" s="291"/>
      <c r="G16" s="291"/>
      <c r="H16" s="291"/>
      <c r="I16" s="291"/>
      <c r="J16" s="291"/>
      <c r="K16" s="289"/>
    </row>
    <row r="17" s="1" customFormat="1" ht="15" customHeight="1">
      <c r="B17" s="292"/>
      <c r="C17" s="293"/>
      <c r="D17" s="291" t="s">
        <v>404</v>
      </c>
      <c r="E17" s="291"/>
      <c r="F17" s="291"/>
      <c r="G17" s="291"/>
      <c r="H17" s="291"/>
      <c r="I17" s="291"/>
      <c r="J17" s="291"/>
      <c r="K17" s="289"/>
    </row>
    <row r="18" s="1" customFormat="1" ht="15" customHeight="1">
      <c r="B18" s="292"/>
      <c r="C18" s="293"/>
      <c r="D18" s="293"/>
      <c r="E18" s="295" t="s">
        <v>75</v>
      </c>
      <c r="F18" s="291" t="s">
        <v>405</v>
      </c>
      <c r="G18" s="291"/>
      <c r="H18" s="291"/>
      <c r="I18" s="291"/>
      <c r="J18" s="291"/>
      <c r="K18" s="289"/>
    </row>
    <row r="19" s="1" customFormat="1" ht="15" customHeight="1">
      <c r="B19" s="292"/>
      <c r="C19" s="293"/>
      <c r="D19" s="293"/>
      <c r="E19" s="295" t="s">
        <v>406</v>
      </c>
      <c r="F19" s="291" t="s">
        <v>407</v>
      </c>
      <c r="G19" s="291"/>
      <c r="H19" s="291"/>
      <c r="I19" s="291"/>
      <c r="J19" s="291"/>
      <c r="K19" s="289"/>
    </row>
    <row r="20" s="1" customFormat="1" ht="15" customHeight="1">
      <c r="B20" s="292"/>
      <c r="C20" s="293"/>
      <c r="D20" s="293"/>
      <c r="E20" s="295" t="s">
        <v>408</v>
      </c>
      <c r="F20" s="291" t="s">
        <v>409</v>
      </c>
      <c r="G20" s="291"/>
      <c r="H20" s="291"/>
      <c r="I20" s="291"/>
      <c r="J20" s="291"/>
      <c r="K20" s="289"/>
    </row>
    <row r="21" s="1" customFormat="1" ht="15" customHeight="1">
      <c r="B21" s="292"/>
      <c r="C21" s="293"/>
      <c r="D21" s="293"/>
      <c r="E21" s="295" t="s">
        <v>410</v>
      </c>
      <c r="F21" s="291" t="s">
        <v>411</v>
      </c>
      <c r="G21" s="291"/>
      <c r="H21" s="291"/>
      <c r="I21" s="291"/>
      <c r="J21" s="291"/>
      <c r="K21" s="289"/>
    </row>
    <row r="22" s="1" customFormat="1" ht="15" customHeight="1">
      <c r="B22" s="292"/>
      <c r="C22" s="293"/>
      <c r="D22" s="293"/>
      <c r="E22" s="295" t="s">
        <v>412</v>
      </c>
      <c r="F22" s="291" t="s">
        <v>413</v>
      </c>
      <c r="G22" s="291"/>
      <c r="H22" s="291"/>
      <c r="I22" s="291"/>
      <c r="J22" s="291"/>
      <c r="K22" s="289"/>
    </row>
    <row r="23" s="1" customFormat="1" ht="15" customHeight="1">
      <c r="B23" s="292"/>
      <c r="C23" s="293"/>
      <c r="D23" s="293"/>
      <c r="E23" s="295" t="s">
        <v>414</v>
      </c>
      <c r="F23" s="291" t="s">
        <v>415</v>
      </c>
      <c r="G23" s="291"/>
      <c r="H23" s="291"/>
      <c r="I23" s="291"/>
      <c r="J23" s="291"/>
      <c r="K23" s="289"/>
    </row>
    <row r="24" s="1" customFormat="1" ht="12.75" customHeight="1">
      <c r="B24" s="292"/>
      <c r="C24" s="293"/>
      <c r="D24" s="293"/>
      <c r="E24" s="293"/>
      <c r="F24" s="293"/>
      <c r="G24" s="293"/>
      <c r="H24" s="293"/>
      <c r="I24" s="293"/>
      <c r="J24" s="293"/>
      <c r="K24" s="289"/>
    </row>
    <row r="25" s="1" customFormat="1" ht="15" customHeight="1">
      <c r="B25" s="292"/>
      <c r="C25" s="291" t="s">
        <v>416</v>
      </c>
      <c r="D25" s="291"/>
      <c r="E25" s="291"/>
      <c r="F25" s="291"/>
      <c r="G25" s="291"/>
      <c r="H25" s="291"/>
      <c r="I25" s="291"/>
      <c r="J25" s="291"/>
      <c r="K25" s="289"/>
    </row>
    <row r="26" s="1" customFormat="1" ht="15" customHeight="1">
      <c r="B26" s="292"/>
      <c r="C26" s="291" t="s">
        <v>417</v>
      </c>
      <c r="D26" s="291"/>
      <c r="E26" s="291"/>
      <c r="F26" s="291"/>
      <c r="G26" s="291"/>
      <c r="H26" s="291"/>
      <c r="I26" s="291"/>
      <c r="J26" s="291"/>
      <c r="K26" s="289"/>
    </row>
    <row r="27" s="1" customFormat="1" ht="15" customHeight="1">
      <c r="B27" s="292"/>
      <c r="C27" s="291"/>
      <c r="D27" s="291" t="s">
        <v>418</v>
      </c>
      <c r="E27" s="291"/>
      <c r="F27" s="291"/>
      <c r="G27" s="291"/>
      <c r="H27" s="291"/>
      <c r="I27" s="291"/>
      <c r="J27" s="291"/>
      <c r="K27" s="289"/>
    </row>
    <row r="28" s="1" customFormat="1" ht="15" customHeight="1">
      <c r="B28" s="292"/>
      <c r="C28" s="293"/>
      <c r="D28" s="291" t="s">
        <v>419</v>
      </c>
      <c r="E28" s="291"/>
      <c r="F28" s="291"/>
      <c r="G28" s="291"/>
      <c r="H28" s="291"/>
      <c r="I28" s="291"/>
      <c r="J28" s="291"/>
      <c r="K28" s="289"/>
    </row>
    <row r="29" s="1" customFormat="1" ht="12.75" customHeight="1">
      <c r="B29" s="292"/>
      <c r="C29" s="293"/>
      <c r="D29" s="293"/>
      <c r="E29" s="293"/>
      <c r="F29" s="293"/>
      <c r="G29" s="293"/>
      <c r="H29" s="293"/>
      <c r="I29" s="293"/>
      <c r="J29" s="293"/>
      <c r="K29" s="289"/>
    </row>
    <row r="30" s="1" customFormat="1" ht="15" customHeight="1">
      <c r="B30" s="292"/>
      <c r="C30" s="293"/>
      <c r="D30" s="291" t="s">
        <v>420</v>
      </c>
      <c r="E30" s="291"/>
      <c r="F30" s="291"/>
      <c r="G30" s="291"/>
      <c r="H30" s="291"/>
      <c r="I30" s="291"/>
      <c r="J30" s="291"/>
      <c r="K30" s="289"/>
    </row>
    <row r="31" s="1" customFormat="1" ht="15" customHeight="1">
      <c r="B31" s="292"/>
      <c r="C31" s="293"/>
      <c r="D31" s="291" t="s">
        <v>421</v>
      </c>
      <c r="E31" s="291"/>
      <c r="F31" s="291"/>
      <c r="G31" s="291"/>
      <c r="H31" s="291"/>
      <c r="I31" s="291"/>
      <c r="J31" s="291"/>
      <c r="K31" s="289"/>
    </row>
    <row r="32" s="1" customFormat="1" ht="12.75" customHeight="1">
      <c r="B32" s="292"/>
      <c r="C32" s="293"/>
      <c r="D32" s="293"/>
      <c r="E32" s="293"/>
      <c r="F32" s="293"/>
      <c r="G32" s="293"/>
      <c r="H32" s="293"/>
      <c r="I32" s="293"/>
      <c r="J32" s="293"/>
      <c r="K32" s="289"/>
    </row>
    <row r="33" s="1" customFormat="1" ht="15" customHeight="1">
      <c r="B33" s="292"/>
      <c r="C33" s="293"/>
      <c r="D33" s="291" t="s">
        <v>422</v>
      </c>
      <c r="E33" s="291"/>
      <c r="F33" s="291"/>
      <c r="G33" s="291"/>
      <c r="H33" s="291"/>
      <c r="I33" s="291"/>
      <c r="J33" s="291"/>
      <c r="K33" s="289"/>
    </row>
    <row r="34" s="1" customFormat="1" ht="15" customHeight="1">
      <c r="B34" s="292"/>
      <c r="C34" s="293"/>
      <c r="D34" s="291" t="s">
        <v>423</v>
      </c>
      <c r="E34" s="291"/>
      <c r="F34" s="291"/>
      <c r="G34" s="291"/>
      <c r="H34" s="291"/>
      <c r="I34" s="291"/>
      <c r="J34" s="291"/>
      <c r="K34" s="289"/>
    </row>
    <row r="35" s="1" customFormat="1" ht="15" customHeight="1">
      <c r="B35" s="292"/>
      <c r="C35" s="293"/>
      <c r="D35" s="291" t="s">
        <v>424</v>
      </c>
      <c r="E35" s="291"/>
      <c r="F35" s="291"/>
      <c r="G35" s="291"/>
      <c r="H35" s="291"/>
      <c r="I35" s="291"/>
      <c r="J35" s="291"/>
      <c r="K35" s="289"/>
    </row>
    <row r="36" s="1" customFormat="1" ht="15" customHeight="1">
      <c r="B36" s="292"/>
      <c r="C36" s="293"/>
      <c r="D36" s="291"/>
      <c r="E36" s="294" t="s">
        <v>94</v>
      </c>
      <c r="F36" s="291"/>
      <c r="G36" s="291" t="s">
        <v>425</v>
      </c>
      <c r="H36" s="291"/>
      <c r="I36" s="291"/>
      <c r="J36" s="291"/>
      <c r="K36" s="289"/>
    </row>
    <row r="37" s="1" customFormat="1" ht="30.75" customHeight="1">
      <c r="B37" s="292"/>
      <c r="C37" s="293"/>
      <c r="D37" s="291"/>
      <c r="E37" s="294" t="s">
        <v>426</v>
      </c>
      <c r="F37" s="291"/>
      <c r="G37" s="291" t="s">
        <v>427</v>
      </c>
      <c r="H37" s="291"/>
      <c r="I37" s="291"/>
      <c r="J37" s="291"/>
      <c r="K37" s="289"/>
    </row>
    <row r="38" s="1" customFormat="1" ht="15" customHeight="1">
      <c r="B38" s="292"/>
      <c r="C38" s="293"/>
      <c r="D38" s="291"/>
      <c r="E38" s="294" t="s">
        <v>52</v>
      </c>
      <c r="F38" s="291"/>
      <c r="G38" s="291" t="s">
        <v>428</v>
      </c>
      <c r="H38" s="291"/>
      <c r="I38" s="291"/>
      <c r="J38" s="291"/>
      <c r="K38" s="289"/>
    </row>
    <row r="39" s="1" customFormat="1" ht="15" customHeight="1">
      <c r="B39" s="292"/>
      <c r="C39" s="293"/>
      <c r="D39" s="291"/>
      <c r="E39" s="294" t="s">
        <v>53</v>
      </c>
      <c r="F39" s="291"/>
      <c r="G39" s="291" t="s">
        <v>429</v>
      </c>
      <c r="H39" s="291"/>
      <c r="I39" s="291"/>
      <c r="J39" s="291"/>
      <c r="K39" s="289"/>
    </row>
    <row r="40" s="1" customFormat="1" ht="15" customHeight="1">
      <c r="B40" s="292"/>
      <c r="C40" s="293"/>
      <c r="D40" s="291"/>
      <c r="E40" s="294" t="s">
        <v>95</v>
      </c>
      <c r="F40" s="291"/>
      <c r="G40" s="291" t="s">
        <v>430</v>
      </c>
      <c r="H40" s="291"/>
      <c r="I40" s="291"/>
      <c r="J40" s="291"/>
      <c r="K40" s="289"/>
    </row>
    <row r="41" s="1" customFormat="1" ht="15" customHeight="1">
      <c r="B41" s="292"/>
      <c r="C41" s="293"/>
      <c r="D41" s="291"/>
      <c r="E41" s="294" t="s">
        <v>96</v>
      </c>
      <c r="F41" s="291"/>
      <c r="G41" s="291" t="s">
        <v>431</v>
      </c>
      <c r="H41" s="291"/>
      <c r="I41" s="291"/>
      <c r="J41" s="291"/>
      <c r="K41" s="289"/>
    </row>
    <row r="42" s="1" customFormat="1" ht="15" customHeight="1">
      <c r="B42" s="292"/>
      <c r="C42" s="293"/>
      <c r="D42" s="291"/>
      <c r="E42" s="294" t="s">
        <v>432</v>
      </c>
      <c r="F42" s="291"/>
      <c r="G42" s="291" t="s">
        <v>433</v>
      </c>
      <c r="H42" s="291"/>
      <c r="I42" s="291"/>
      <c r="J42" s="291"/>
      <c r="K42" s="289"/>
    </row>
    <row r="43" s="1" customFormat="1" ht="15" customHeight="1">
      <c r="B43" s="292"/>
      <c r="C43" s="293"/>
      <c r="D43" s="291"/>
      <c r="E43" s="294"/>
      <c r="F43" s="291"/>
      <c r="G43" s="291" t="s">
        <v>434</v>
      </c>
      <c r="H43" s="291"/>
      <c r="I43" s="291"/>
      <c r="J43" s="291"/>
      <c r="K43" s="289"/>
    </row>
    <row r="44" s="1" customFormat="1" ht="15" customHeight="1">
      <c r="B44" s="292"/>
      <c r="C44" s="293"/>
      <c r="D44" s="291"/>
      <c r="E44" s="294" t="s">
        <v>435</v>
      </c>
      <c r="F44" s="291"/>
      <c r="G44" s="291" t="s">
        <v>436</v>
      </c>
      <c r="H44" s="291"/>
      <c r="I44" s="291"/>
      <c r="J44" s="291"/>
      <c r="K44" s="289"/>
    </row>
    <row r="45" s="1" customFormat="1" ht="15" customHeight="1">
      <c r="B45" s="292"/>
      <c r="C45" s="293"/>
      <c r="D45" s="291"/>
      <c r="E45" s="294" t="s">
        <v>98</v>
      </c>
      <c r="F45" s="291"/>
      <c r="G45" s="291" t="s">
        <v>437</v>
      </c>
      <c r="H45" s="291"/>
      <c r="I45" s="291"/>
      <c r="J45" s="291"/>
      <c r="K45" s="289"/>
    </row>
    <row r="46" s="1" customFormat="1" ht="12.75" customHeight="1">
      <c r="B46" s="292"/>
      <c r="C46" s="293"/>
      <c r="D46" s="291"/>
      <c r="E46" s="291"/>
      <c r="F46" s="291"/>
      <c r="G46" s="291"/>
      <c r="H46" s="291"/>
      <c r="I46" s="291"/>
      <c r="J46" s="291"/>
      <c r="K46" s="289"/>
    </row>
    <row r="47" s="1" customFormat="1" ht="15" customHeight="1">
      <c r="B47" s="292"/>
      <c r="C47" s="293"/>
      <c r="D47" s="291" t="s">
        <v>438</v>
      </c>
      <c r="E47" s="291"/>
      <c r="F47" s="291"/>
      <c r="G47" s="291"/>
      <c r="H47" s="291"/>
      <c r="I47" s="291"/>
      <c r="J47" s="291"/>
      <c r="K47" s="289"/>
    </row>
    <row r="48" s="1" customFormat="1" ht="15" customHeight="1">
      <c r="B48" s="292"/>
      <c r="C48" s="293"/>
      <c r="D48" s="293"/>
      <c r="E48" s="291" t="s">
        <v>439</v>
      </c>
      <c r="F48" s="291"/>
      <c r="G48" s="291"/>
      <c r="H48" s="291"/>
      <c r="I48" s="291"/>
      <c r="J48" s="291"/>
      <c r="K48" s="289"/>
    </row>
    <row r="49" s="1" customFormat="1" ht="15" customHeight="1">
      <c r="B49" s="292"/>
      <c r="C49" s="293"/>
      <c r="D49" s="293"/>
      <c r="E49" s="291" t="s">
        <v>440</v>
      </c>
      <c r="F49" s="291"/>
      <c r="G49" s="291"/>
      <c r="H49" s="291"/>
      <c r="I49" s="291"/>
      <c r="J49" s="291"/>
      <c r="K49" s="289"/>
    </row>
    <row r="50" s="1" customFormat="1" ht="15" customHeight="1">
      <c r="B50" s="292"/>
      <c r="C50" s="293"/>
      <c r="D50" s="293"/>
      <c r="E50" s="291" t="s">
        <v>441</v>
      </c>
      <c r="F50" s="291"/>
      <c r="G50" s="291"/>
      <c r="H50" s="291"/>
      <c r="I50" s="291"/>
      <c r="J50" s="291"/>
      <c r="K50" s="289"/>
    </row>
    <row r="51" s="1" customFormat="1" ht="15" customHeight="1">
      <c r="B51" s="292"/>
      <c r="C51" s="293"/>
      <c r="D51" s="291" t="s">
        <v>442</v>
      </c>
      <c r="E51" s="291"/>
      <c r="F51" s="291"/>
      <c r="G51" s="291"/>
      <c r="H51" s="291"/>
      <c r="I51" s="291"/>
      <c r="J51" s="291"/>
      <c r="K51" s="289"/>
    </row>
    <row r="52" s="1" customFormat="1" ht="25.5" customHeight="1">
      <c r="B52" s="287"/>
      <c r="C52" s="288" t="s">
        <v>443</v>
      </c>
      <c r="D52" s="288"/>
      <c r="E52" s="288"/>
      <c r="F52" s="288"/>
      <c r="G52" s="288"/>
      <c r="H52" s="288"/>
      <c r="I52" s="288"/>
      <c r="J52" s="288"/>
      <c r="K52" s="289"/>
    </row>
    <row r="53" s="1" customFormat="1" ht="5.25" customHeight="1">
      <c r="B53" s="287"/>
      <c r="C53" s="290"/>
      <c r="D53" s="290"/>
      <c r="E53" s="290"/>
      <c r="F53" s="290"/>
      <c r="G53" s="290"/>
      <c r="H53" s="290"/>
      <c r="I53" s="290"/>
      <c r="J53" s="290"/>
      <c r="K53" s="289"/>
    </row>
    <row r="54" s="1" customFormat="1" ht="15" customHeight="1">
      <c r="B54" s="287"/>
      <c r="C54" s="291" t="s">
        <v>444</v>
      </c>
      <c r="D54" s="291"/>
      <c r="E54" s="291"/>
      <c r="F54" s="291"/>
      <c r="G54" s="291"/>
      <c r="H54" s="291"/>
      <c r="I54" s="291"/>
      <c r="J54" s="291"/>
      <c r="K54" s="289"/>
    </row>
    <row r="55" s="1" customFormat="1" ht="15" customHeight="1">
      <c r="B55" s="287"/>
      <c r="C55" s="291" t="s">
        <v>445</v>
      </c>
      <c r="D55" s="291"/>
      <c r="E55" s="291"/>
      <c r="F55" s="291"/>
      <c r="G55" s="291"/>
      <c r="H55" s="291"/>
      <c r="I55" s="291"/>
      <c r="J55" s="291"/>
      <c r="K55" s="289"/>
    </row>
    <row r="56" s="1" customFormat="1" ht="12.75" customHeight="1">
      <c r="B56" s="287"/>
      <c r="C56" s="291"/>
      <c r="D56" s="291"/>
      <c r="E56" s="291"/>
      <c r="F56" s="291"/>
      <c r="G56" s="291"/>
      <c r="H56" s="291"/>
      <c r="I56" s="291"/>
      <c r="J56" s="291"/>
      <c r="K56" s="289"/>
    </row>
    <row r="57" s="1" customFormat="1" ht="15" customHeight="1">
      <c r="B57" s="287"/>
      <c r="C57" s="291" t="s">
        <v>446</v>
      </c>
      <c r="D57" s="291"/>
      <c r="E57" s="291"/>
      <c r="F57" s="291"/>
      <c r="G57" s="291"/>
      <c r="H57" s="291"/>
      <c r="I57" s="291"/>
      <c r="J57" s="291"/>
      <c r="K57" s="289"/>
    </row>
    <row r="58" s="1" customFormat="1" ht="15" customHeight="1">
      <c r="B58" s="287"/>
      <c r="C58" s="293"/>
      <c r="D58" s="291" t="s">
        <v>447</v>
      </c>
      <c r="E58" s="291"/>
      <c r="F58" s="291"/>
      <c r="G58" s="291"/>
      <c r="H58" s="291"/>
      <c r="I58" s="291"/>
      <c r="J58" s="291"/>
      <c r="K58" s="289"/>
    </row>
    <row r="59" s="1" customFormat="1" ht="15" customHeight="1">
      <c r="B59" s="287"/>
      <c r="C59" s="293"/>
      <c r="D59" s="291" t="s">
        <v>448</v>
      </c>
      <c r="E59" s="291"/>
      <c r="F59" s="291"/>
      <c r="G59" s="291"/>
      <c r="H59" s="291"/>
      <c r="I59" s="291"/>
      <c r="J59" s="291"/>
      <c r="K59" s="289"/>
    </row>
    <row r="60" s="1" customFormat="1" ht="15" customHeight="1">
      <c r="B60" s="287"/>
      <c r="C60" s="293"/>
      <c r="D60" s="291" t="s">
        <v>449</v>
      </c>
      <c r="E60" s="291"/>
      <c r="F60" s="291"/>
      <c r="G60" s="291"/>
      <c r="H60" s="291"/>
      <c r="I60" s="291"/>
      <c r="J60" s="291"/>
      <c r="K60" s="289"/>
    </row>
    <row r="61" s="1" customFormat="1" ht="15" customHeight="1">
      <c r="B61" s="287"/>
      <c r="C61" s="293"/>
      <c r="D61" s="291" t="s">
        <v>450</v>
      </c>
      <c r="E61" s="291"/>
      <c r="F61" s="291"/>
      <c r="G61" s="291"/>
      <c r="H61" s="291"/>
      <c r="I61" s="291"/>
      <c r="J61" s="291"/>
      <c r="K61" s="289"/>
    </row>
    <row r="62" s="1" customFormat="1" ht="15" customHeight="1">
      <c r="B62" s="287"/>
      <c r="C62" s="293"/>
      <c r="D62" s="296" t="s">
        <v>451</v>
      </c>
      <c r="E62" s="296"/>
      <c r="F62" s="296"/>
      <c r="G62" s="296"/>
      <c r="H62" s="296"/>
      <c r="I62" s="296"/>
      <c r="J62" s="296"/>
      <c r="K62" s="289"/>
    </row>
    <row r="63" s="1" customFormat="1" ht="15" customHeight="1">
      <c r="B63" s="287"/>
      <c r="C63" s="293"/>
      <c r="D63" s="291" t="s">
        <v>452</v>
      </c>
      <c r="E63" s="291"/>
      <c r="F63" s="291"/>
      <c r="G63" s="291"/>
      <c r="H63" s="291"/>
      <c r="I63" s="291"/>
      <c r="J63" s="291"/>
      <c r="K63" s="289"/>
    </row>
    <row r="64" s="1" customFormat="1" ht="12.75" customHeight="1">
      <c r="B64" s="287"/>
      <c r="C64" s="293"/>
      <c r="D64" s="293"/>
      <c r="E64" s="297"/>
      <c r="F64" s="293"/>
      <c r="G64" s="293"/>
      <c r="H64" s="293"/>
      <c r="I64" s="293"/>
      <c r="J64" s="293"/>
      <c r="K64" s="289"/>
    </row>
    <row r="65" s="1" customFormat="1" ht="15" customHeight="1">
      <c r="B65" s="287"/>
      <c r="C65" s="293"/>
      <c r="D65" s="291" t="s">
        <v>453</v>
      </c>
      <c r="E65" s="291"/>
      <c r="F65" s="291"/>
      <c r="G65" s="291"/>
      <c r="H65" s="291"/>
      <c r="I65" s="291"/>
      <c r="J65" s="291"/>
      <c r="K65" s="289"/>
    </row>
    <row r="66" s="1" customFormat="1" ht="15" customHeight="1">
      <c r="B66" s="287"/>
      <c r="C66" s="293"/>
      <c r="D66" s="296" t="s">
        <v>454</v>
      </c>
      <c r="E66" s="296"/>
      <c r="F66" s="296"/>
      <c r="G66" s="296"/>
      <c r="H66" s="296"/>
      <c r="I66" s="296"/>
      <c r="J66" s="296"/>
      <c r="K66" s="289"/>
    </row>
    <row r="67" s="1" customFormat="1" ht="15" customHeight="1">
      <c r="B67" s="287"/>
      <c r="C67" s="293"/>
      <c r="D67" s="291" t="s">
        <v>455</v>
      </c>
      <c r="E67" s="291"/>
      <c r="F67" s="291"/>
      <c r="G67" s="291"/>
      <c r="H67" s="291"/>
      <c r="I67" s="291"/>
      <c r="J67" s="291"/>
      <c r="K67" s="289"/>
    </row>
    <row r="68" s="1" customFormat="1" ht="15" customHeight="1">
      <c r="B68" s="287"/>
      <c r="C68" s="293"/>
      <c r="D68" s="291" t="s">
        <v>456</v>
      </c>
      <c r="E68" s="291"/>
      <c r="F68" s="291"/>
      <c r="G68" s="291"/>
      <c r="H68" s="291"/>
      <c r="I68" s="291"/>
      <c r="J68" s="291"/>
      <c r="K68" s="289"/>
    </row>
    <row r="69" s="1" customFormat="1" ht="15" customHeight="1">
      <c r="B69" s="287"/>
      <c r="C69" s="293"/>
      <c r="D69" s="291" t="s">
        <v>457</v>
      </c>
      <c r="E69" s="291"/>
      <c r="F69" s="291"/>
      <c r="G69" s="291"/>
      <c r="H69" s="291"/>
      <c r="I69" s="291"/>
      <c r="J69" s="291"/>
      <c r="K69" s="289"/>
    </row>
    <row r="70" s="1" customFormat="1" ht="15" customHeight="1">
      <c r="B70" s="287"/>
      <c r="C70" s="293"/>
      <c r="D70" s="291" t="s">
        <v>458</v>
      </c>
      <c r="E70" s="291"/>
      <c r="F70" s="291"/>
      <c r="G70" s="291"/>
      <c r="H70" s="291"/>
      <c r="I70" s="291"/>
      <c r="J70" s="291"/>
      <c r="K70" s="289"/>
    </row>
    <row r="71" s="1" customFormat="1" ht="12.75" customHeight="1">
      <c r="B71" s="298"/>
      <c r="C71" s="299"/>
      <c r="D71" s="299"/>
      <c r="E71" s="299"/>
      <c r="F71" s="299"/>
      <c r="G71" s="299"/>
      <c r="H71" s="299"/>
      <c r="I71" s="299"/>
      <c r="J71" s="299"/>
      <c r="K71" s="300"/>
    </row>
    <row r="72" s="1" customFormat="1" ht="18.75" customHeight="1">
      <c r="B72" s="301"/>
      <c r="C72" s="301"/>
      <c r="D72" s="301"/>
      <c r="E72" s="301"/>
      <c r="F72" s="301"/>
      <c r="G72" s="301"/>
      <c r="H72" s="301"/>
      <c r="I72" s="301"/>
      <c r="J72" s="301"/>
      <c r="K72" s="302"/>
    </row>
    <row r="73" s="1" customFormat="1" ht="18.75" customHeight="1">
      <c r="B73" s="302"/>
      <c r="C73" s="302"/>
      <c r="D73" s="302"/>
      <c r="E73" s="302"/>
      <c r="F73" s="302"/>
      <c r="G73" s="302"/>
      <c r="H73" s="302"/>
      <c r="I73" s="302"/>
      <c r="J73" s="302"/>
      <c r="K73" s="302"/>
    </row>
    <row r="74" s="1" customFormat="1" ht="7.5" customHeight="1">
      <c r="B74" s="303"/>
      <c r="C74" s="304"/>
      <c r="D74" s="304"/>
      <c r="E74" s="304"/>
      <c r="F74" s="304"/>
      <c r="G74" s="304"/>
      <c r="H74" s="304"/>
      <c r="I74" s="304"/>
      <c r="J74" s="304"/>
      <c r="K74" s="305"/>
    </row>
    <row r="75" s="1" customFormat="1" ht="45" customHeight="1">
      <c r="B75" s="306"/>
      <c r="C75" s="307" t="s">
        <v>459</v>
      </c>
      <c r="D75" s="307"/>
      <c r="E75" s="307"/>
      <c r="F75" s="307"/>
      <c r="G75" s="307"/>
      <c r="H75" s="307"/>
      <c r="I75" s="307"/>
      <c r="J75" s="307"/>
      <c r="K75" s="308"/>
    </row>
    <row r="76" s="1" customFormat="1" ht="17.25" customHeight="1">
      <c r="B76" s="306"/>
      <c r="C76" s="309" t="s">
        <v>460</v>
      </c>
      <c r="D76" s="309"/>
      <c r="E76" s="309"/>
      <c r="F76" s="309" t="s">
        <v>461</v>
      </c>
      <c r="G76" s="310"/>
      <c r="H76" s="309" t="s">
        <v>53</v>
      </c>
      <c r="I76" s="309" t="s">
        <v>56</v>
      </c>
      <c r="J76" s="309" t="s">
        <v>462</v>
      </c>
      <c r="K76" s="308"/>
    </row>
    <row r="77" s="1" customFormat="1" ht="17.25" customHeight="1">
      <c r="B77" s="306"/>
      <c r="C77" s="311" t="s">
        <v>463</v>
      </c>
      <c r="D77" s="311"/>
      <c r="E77" s="311"/>
      <c r="F77" s="312" t="s">
        <v>464</v>
      </c>
      <c r="G77" s="313"/>
      <c r="H77" s="311"/>
      <c r="I77" s="311"/>
      <c r="J77" s="311" t="s">
        <v>465</v>
      </c>
      <c r="K77" s="308"/>
    </row>
    <row r="78" s="1" customFormat="1" ht="5.25" customHeight="1">
      <c r="B78" s="306"/>
      <c r="C78" s="314"/>
      <c r="D78" s="314"/>
      <c r="E78" s="314"/>
      <c r="F78" s="314"/>
      <c r="G78" s="315"/>
      <c r="H78" s="314"/>
      <c r="I78" s="314"/>
      <c r="J78" s="314"/>
      <c r="K78" s="308"/>
    </row>
    <row r="79" s="1" customFormat="1" ht="15" customHeight="1">
      <c r="B79" s="306"/>
      <c r="C79" s="294" t="s">
        <v>52</v>
      </c>
      <c r="D79" s="316"/>
      <c r="E79" s="316"/>
      <c r="F79" s="317" t="s">
        <v>466</v>
      </c>
      <c r="G79" s="318"/>
      <c r="H79" s="294" t="s">
        <v>467</v>
      </c>
      <c r="I79" s="294" t="s">
        <v>468</v>
      </c>
      <c r="J79" s="294">
        <v>20</v>
      </c>
      <c r="K79" s="308"/>
    </row>
    <row r="80" s="1" customFormat="1" ht="15" customHeight="1">
      <c r="B80" s="306"/>
      <c r="C80" s="294" t="s">
        <v>469</v>
      </c>
      <c r="D80" s="294"/>
      <c r="E80" s="294"/>
      <c r="F80" s="317" t="s">
        <v>466</v>
      </c>
      <c r="G80" s="318"/>
      <c r="H80" s="294" t="s">
        <v>470</v>
      </c>
      <c r="I80" s="294" t="s">
        <v>468</v>
      </c>
      <c r="J80" s="294">
        <v>120</v>
      </c>
      <c r="K80" s="308"/>
    </row>
    <row r="81" s="1" customFormat="1" ht="15" customHeight="1">
      <c r="B81" s="319"/>
      <c r="C81" s="294" t="s">
        <v>471</v>
      </c>
      <c r="D81" s="294"/>
      <c r="E81" s="294"/>
      <c r="F81" s="317" t="s">
        <v>472</v>
      </c>
      <c r="G81" s="318"/>
      <c r="H81" s="294" t="s">
        <v>473</v>
      </c>
      <c r="I81" s="294" t="s">
        <v>468</v>
      </c>
      <c r="J81" s="294">
        <v>50</v>
      </c>
      <c r="K81" s="308"/>
    </row>
    <row r="82" s="1" customFormat="1" ht="15" customHeight="1">
      <c r="B82" s="319"/>
      <c r="C82" s="294" t="s">
        <v>474</v>
      </c>
      <c r="D82" s="294"/>
      <c r="E82" s="294"/>
      <c r="F82" s="317" t="s">
        <v>466</v>
      </c>
      <c r="G82" s="318"/>
      <c r="H82" s="294" t="s">
        <v>475</v>
      </c>
      <c r="I82" s="294" t="s">
        <v>476</v>
      </c>
      <c r="J82" s="294"/>
      <c r="K82" s="308"/>
    </row>
    <row r="83" s="1" customFormat="1" ht="15" customHeight="1">
      <c r="B83" s="319"/>
      <c r="C83" s="320" t="s">
        <v>477</v>
      </c>
      <c r="D83" s="320"/>
      <c r="E83" s="320"/>
      <c r="F83" s="321" t="s">
        <v>472</v>
      </c>
      <c r="G83" s="320"/>
      <c r="H83" s="320" t="s">
        <v>478</v>
      </c>
      <c r="I83" s="320" t="s">
        <v>468</v>
      </c>
      <c r="J83" s="320">
        <v>15</v>
      </c>
      <c r="K83" s="308"/>
    </row>
    <row r="84" s="1" customFormat="1" ht="15" customHeight="1">
      <c r="B84" s="319"/>
      <c r="C84" s="320" t="s">
        <v>479</v>
      </c>
      <c r="D84" s="320"/>
      <c r="E84" s="320"/>
      <c r="F84" s="321" t="s">
        <v>472</v>
      </c>
      <c r="G84" s="320"/>
      <c r="H84" s="320" t="s">
        <v>480</v>
      </c>
      <c r="I84" s="320" t="s">
        <v>468</v>
      </c>
      <c r="J84" s="320">
        <v>15</v>
      </c>
      <c r="K84" s="308"/>
    </row>
    <row r="85" s="1" customFormat="1" ht="15" customHeight="1">
      <c r="B85" s="319"/>
      <c r="C85" s="320" t="s">
        <v>481</v>
      </c>
      <c r="D85" s="320"/>
      <c r="E85" s="320"/>
      <c r="F85" s="321" t="s">
        <v>472</v>
      </c>
      <c r="G85" s="320"/>
      <c r="H85" s="320" t="s">
        <v>482</v>
      </c>
      <c r="I85" s="320" t="s">
        <v>468</v>
      </c>
      <c r="J85" s="320">
        <v>20</v>
      </c>
      <c r="K85" s="308"/>
    </row>
    <row r="86" s="1" customFormat="1" ht="15" customHeight="1">
      <c r="B86" s="319"/>
      <c r="C86" s="320" t="s">
        <v>483</v>
      </c>
      <c r="D86" s="320"/>
      <c r="E86" s="320"/>
      <c r="F86" s="321" t="s">
        <v>472</v>
      </c>
      <c r="G86" s="320"/>
      <c r="H86" s="320" t="s">
        <v>484</v>
      </c>
      <c r="I86" s="320" t="s">
        <v>468</v>
      </c>
      <c r="J86" s="320">
        <v>20</v>
      </c>
      <c r="K86" s="308"/>
    </row>
    <row r="87" s="1" customFormat="1" ht="15" customHeight="1">
      <c r="B87" s="319"/>
      <c r="C87" s="294" t="s">
        <v>485</v>
      </c>
      <c r="D87" s="294"/>
      <c r="E87" s="294"/>
      <c r="F87" s="317" t="s">
        <v>472</v>
      </c>
      <c r="G87" s="318"/>
      <c r="H87" s="294" t="s">
        <v>486</v>
      </c>
      <c r="I87" s="294" t="s">
        <v>468</v>
      </c>
      <c r="J87" s="294">
        <v>50</v>
      </c>
      <c r="K87" s="308"/>
    </row>
    <row r="88" s="1" customFormat="1" ht="15" customHeight="1">
      <c r="B88" s="319"/>
      <c r="C88" s="294" t="s">
        <v>487</v>
      </c>
      <c r="D88" s="294"/>
      <c r="E88" s="294"/>
      <c r="F88" s="317" t="s">
        <v>472</v>
      </c>
      <c r="G88" s="318"/>
      <c r="H88" s="294" t="s">
        <v>488</v>
      </c>
      <c r="I88" s="294" t="s">
        <v>468</v>
      </c>
      <c r="J88" s="294">
        <v>20</v>
      </c>
      <c r="K88" s="308"/>
    </row>
    <row r="89" s="1" customFormat="1" ht="15" customHeight="1">
      <c r="B89" s="319"/>
      <c r="C89" s="294" t="s">
        <v>489</v>
      </c>
      <c r="D89" s="294"/>
      <c r="E89" s="294"/>
      <c r="F89" s="317" t="s">
        <v>472</v>
      </c>
      <c r="G89" s="318"/>
      <c r="H89" s="294" t="s">
        <v>490</v>
      </c>
      <c r="I89" s="294" t="s">
        <v>468</v>
      </c>
      <c r="J89" s="294">
        <v>20</v>
      </c>
      <c r="K89" s="308"/>
    </row>
    <row r="90" s="1" customFormat="1" ht="15" customHeight="1">
      <c r="B90" s="319"/>
      <c r="C90" s="294" t="s">
        <v>491</v>
      </c>
      <c r="D90" s="294"/>
      <c r="E90" s="294"/>
      <c r="F90" s="317" t="s">
        <v>472</v>
      </c>
      <c r="G90" s="318"/>
      <c r="H90" s="294" t="s">
        <v>492</v>
      </c>
      <c r="I90" s="294" t="s">
        <v>468</v>
      </c>
      <c r="J90" s="294">
        <v>50</v>
      </c>
      <c r="K90" s="308"/>
    </row>
    <row r="91" s="1" customFormat="1" ht="15" customHeight="1">
      <c r="B91" s="319"/>
      <c r="C91" s="294" t="s">
        <v>493</v>
      </c>
      <c r="D91" s="294"/>
      <c r="E91" s="294"/>
      <c r="F91" s="317" t="s">
        <v>472</v>
      </c>
      <c r="G91" s="318"/>
      <c r="H91" s="294" t="s">
        <v>493</v>
      </c>
      <c r="I91" s="294" t="s">
        <v>468</v>
      </c>
      <c r="J91" s="294">
        <v>50</v>
      </c>
      <c r="K91" s="308"/>
    </row>
    <row r="92" s="1" customFormat="1" ht="15" customHeight="1">
      <c r="B92" s="319"/>
      <c r="C92" s="294" t="s">
        <v>494</v>
      </c>
      <c r="D92" s="294"/>
      <c r="E92" s="294"/>
      <c r="F92" s="317" t="s">
        <v>472</v>
      </c>
      <c r="G92" s="318"/>
      <c r="H92" s="294" t="s">
        <v>495</v>
      </c>
      <c r="I92" s="294" t="s">
        <v>468</v>
      </c>
      <c r="J92" s="294">
        <v>255</v>
      </c>
      <c r="K92" s="308"/>
    </row>
    <row r="93" s="1" customFormat="1" ht="15" customHeight="1">
      <c r="B93" s="319"/>
      <c r="C93" s="294" t="s">
        <v>496</v>
      </c>
      <c r="D93" s="294"/>
      <c r="E93" s="294"/>
      <c r="F93" s="317" t="s">
        <v>466</v>
      </c>
      <c r="G93" s="318"/>
      <c r="H93" s="294" t="s">
        <v>497</v>
      </c>
      <c r="I93" s="294" t="s">
        <v>498</v>
      </c>
      <c r="J93" s="294"/>
      <c r="K93" s="308"/>
    </row>
    <row r="94" s="1" customFormat="1" ht="15" customHeight="1">
      <c r="B94" s="319"/>
      <c r="C94" s="294" t="s">
        <v>499</v>
      </c>
      <c r="D94" s="294"/>
      <c r="E94" s="294"/>
      <c r="F94" s="317" t="s">
        <v>466</v>
      </c>
      <c r="G94" s="318"/>
      <c r="H94" s="294" t="s">
        <v>500</v>
      </c>
      <c r="I94" s="294" t="s">
        <v>501</v>
      </c>
      <c r="J94" s="294"/>
      <c r="K94" s="308"/>
    </row>
    <row r="95" s="1" customFormat="1" ht="15" customHeight="1">
      <c r="B95" s="319"/>
      <c r="C95" s="294" t="s">
        <v>502</v>
      </c>
      <c r="D95" s="294"/>
      <c r="E95" s="294"/>
      <c r="F95" s="317" t="s">
        <v>466</v>
      </c>
      <c r="G95" s="318"/>
      <c r="H95" s="294" t="s">
        <v>502</v>
      </c>
      <c r="I95" s="294" t="s">
        <v>501</v>
      </c>
      <c r="J95" s="294"/>
      <c r="K95" s="308"/>
    </row>
    <row r="96" s="1" customFormat="1" ht="15" customHeight="1">
      <c r="B96" s="319"/>
      <c r="C96" s="294" t="s">
        <v>37</v>
      </c>
      <c r="D96" s="294"/>
      <c r="E96" s="294"/>
      <c r="F96" s="317" t="s">
        <v>466</v>
      </c>
      <c r="G96" s="318"/>
      <c r="H96" s="294" t="s">
        <v>503</v>
      </c>
      <c r="I96" s="294" t="s">
        <v>501</v>
      </c>
      <c r="J96" s="294"/>
      <c r="K96" s="308"/>
    </row>
    <row r="97" s="1" customFormat="1" ht="15" customHeight="1">
      <c r="B97" s="319"/>
      <c r="C97" s="294" t="s">
        <v>47</v>
      </c>
      <c r="D97" s="294"/>
      <c r="E97" s="294"/>
      <c r="F97" s="317" t="s">
        <v>466</v>
      </c>
      <c r="G97" s="318"/>
      <c r="H97" s="294" t="s">
        <v>504</v>
      </c>
      <c r="I97" s="294" t="s">
        <v>501</v>
      </c>
      <c r="J97" s="294"/>
      <c r="K97" s="308"/>
    </row>
    <row r="98" s="1" customFormat="1" ht="15" customHeight="1">
      <c r="B98" s="322"/>
      <c r="C98" s="323"/>
      <c r="D98" s="323"/>
      <c r="E98" s="323"/>
      <c r="F98" s="323"/>
      <c r="G98" s="323"/>
      <c r="H98" s="323"/>
      <c r="I98" s="323"/>
      <c r="J98" s="323"/>
      <c r="K98" s="324"/>
    </row>
    <row r="99" s="1" customFormat="1" ht="18.75" customHeight="1">
      <c r="B99" s="325"/>
      <c r="C99" s="326"/>
      <c r="D99" s="326"/>
      <c r="E99" s="326"/>
      <c r="F99" s="326"/>
      <c r="G99" s="326"/>
      <c r="H99" s="326"/>
      <c r="I99" s="326"/>
      <c r="J99" s="326"/>
      <c r="K99" s="325"/>
    </row>
    <row r="100" s="1" customFormat="1" ht="18.75" customHeight="1">
      <c r="B100" s="302"/>
      <c r="C100" s="302"/>
      <c r="D100" s="302"/>
      <c r="E100" s="302"/>
      <c r="F100" s="302"/>
      <c r="G100" s="302"/>
      <c r="H100" s="302"/>
      <c r="I100" s="302"/>
      <c r="J100" s="302"/>
      <c r="K100" s="302"/>
    </row>
    <row r="101" s="1" customFormat="1" ht="7.5" customHeight="1">
      <c r="B101" s="303"/>
      <c r="C101" s="304"/>
      <c r="D101" s="304"/>
      <c r="E101" s="304"/>
      <c r="F101" s="304"/>
      <c r="G101" s="304"/>
      <c r="H101" s="304"/>
      <c r="I101" s="304"/>
      <c r="J101" s="304"/>
      <c r="K101" s="305"/>
    </row>
    <row r="102" s="1" customFormat="1" ht="45" customHeight="1">
      <c r="B102" s="306"/>
      <c r="C102" s="307" t="s">
        <v>505</v>
      </c>
      <c r="D102" s="307"/>
      <c r="E102" s="307"/>
      <c r="F102" s="307"/>
      <c r="G102" s="307"/>
      <c r="H102" s="307"/>
      <c r="I102" s="307"/>
      <c r="J102" s="307"/>
      <c r="K102" s="308"/>
    </row>
    <row r="103" s="1" customFormat="1" ht="17.25" customHeight="1">
      <c r="B103" s="306"/>
      <c r="C103" s="309" t="s">
        <v>460</v>
      </c>
      <c r="D103" s="309"/>
      <c r="E103" s="309"/>
      <c r="F103" s="309" t="s">
        <v>461</v>
      </c>
      <c r="G103" s="310"/>
      <c r="H103" s="309" t="s">
        <v>53</v>
      </c>
      <c r="I103" s="309" t="s">
        <v>56</v>
      </c>
      <c r="J103" s="309" t="s">
        <v>462</v>
      </c>
      <c r="K103" s="308"/>
    </row>
    <row r="104" s="1" customFormat="1" ht="17.25" customHeight="1">
      <c r="B104" s="306"/>
      <c r="C104" s="311" t="s">
        <v>463</v>
      </c>
      <c r="D104" s="311"/>
      <c r="E104" s="311"/>
      <c r="F104" s="312" t="s">
        <v>464</v>
      </c>
      <c r="G104" s="313"/>
      <c r="H104" s="311"/>
      <c r="I104" s="311"/>
      <c r="J104" s="311" t="s">
        <v>465</v>
      </c>
      <c r="K104" s="308"/>
    </row>
    <row r="105" s="1" customFormat="1" ht="5.25" customHeight="1">
      <c r="B105" s="306"/>
      <c r="C105" s="309"/>
      <c r="D105" s="309"/>
      <c r="E105" s="309"/>
      <c r="F105" s="309"/>
      <c r="G105" s="327"/>
      <c r="H105" s="309"/>
      <c r="I105" s="309"/>
      <c r="J105" s="309"/>
      <c r="K105" s="308"/>
    </row>
    <row r="106" s="1" customFormat="1" ht="15" customHeight="1">
      <c r="B106" s="306"/>
      <c r="C106" s="294" t="s">
        <v>52</v>
      </c>
      <c r="D106" s="316"/>
      <c r="E106" s="316"/>
      <c r="F106" s="317" t="s">
        <v>466</v>
      </c>
      <c r="G106" s="294"/>
      <c r="H106" s="294" t="s">
        <v>506</v>
      </c>
      <c r="I106" s="294" t="s">
        <v>468</v>
      </c>
      <c r="J106" s="294">
        <v>20</v>
      </c>
      <c r="K106" s="308"/>
    </row>
    <row r="107" s="1" customFormat="1" ht="15" customHeight="1">
      <c r="B107" s="306"/>
      <c r="C107" s="294" t="s">
        <v>469</v>
      </c>
      <c r="D107" s="294"/>
      <c r="E107" s="294"/>
      <c r="F107" s="317" t="s">
        <v>466</v>
      </c>
      <c r="G107" s="294"/>
      <c r="H107" s="294" t="s">
        <v>506</v>
      </c>
      <c r="I107" s="294" t="s">
        <v>468</v>
      </c>
      <c r="J107" s="294">
        <v>120</v>
      </c>
      <c r="K107" s="308"/>
    </row>
    <row r="108" s="1" customFormat="1" ht="15" customHeight="1">
      <c r="B108" s="319"/>
      <c r="C108" s="294" t="s">
        <v>471</v>
      </c>
      <c r="D108" s="294"/>
      <c r="E108" s="294"/>
      <c r="F108" s="317" t="s">
        <v>472</v>
      </c>
      <c r="G108" s="294"/>
      <c r="H108" s="294" t="s">
        <v>506</v>
      </c>
      <c r="I108" s="294" t="s">
        <v>468</v>
      </c>
      <c r="J108" s="294">
        <v>50</v>
      </c>
      <c r="K108" s="308"/>
    </row>
    <row r="109" s="1" customFormat="1" ht="15" customHeight="1">
      <c r="B109" s="319"/>
      <c r="C109" s="294" t="s">
        <v>474</v>
      </c>
      <c r="D109" s="294"/>
      <c r="E109" s="294"/>
      <c r="F109" s="317" t="s">
        <v>466</v>
      </c>
      <c r="G109" s="294"/>
      <c r="H109" s="294" t="s">
        <v>506</v>
      </c>
      <c r="I109" s="294" t="s">
        <v>476</v>
      </c>
      <c r="J109" s="294"/>
      <c r="K109" s="308"/>
    </row>
    <row r="110" s="1" customFormat="1" ht="15" customHeight="1">
      <c r="B110" s="319"/>
      <c r="C110" s="294" t="s">
        <v>485</v>
      </c>
      <c r="D110" s="294"/>
      <c r="E110" s="294"/>
      <c r="F110" s="317" t="s">
        <v>472</v>
      </c>
      <c r="G110" s="294"/>
      <c r="H110" s="294" t="s">
        <v>506</v>
      </c>
      <c r="I110" s="294" t="s">
        <v>468</v>
      </c>
      <c r="J110" s="294">
        <v>50</v>
      </c>
      <c r="K110" s="308"/>
    </row>
    <row r="111" s="1" customFormat="1" ht="15" customHeight="1">
      <c r="B111" s="319"/>
      <c r="C111" s="294" t="s">
        <v>493</v>
      </c>
      <c r="D111" s="294"/>
      <c r="E111" s="294"/>
      <c r="F111" s="317" t="s">
        <v>472</v>
      </c>
      <c r="G111" s="294"/>
      <c r="H111" s="294" t="s">
        <v>506</v>
      </c>
      <c r="I111" s="294" t="s">
        <v>468</v>
      </c>
      <c r="J111" s="294">
        <v>50</v>
      </c>
      <c r="K111" s="308"/>
    </row>
    <row r="112" s="1" customFormat="1" ht="15" customHeight="1">
      <c r="B112" s="319"/>
      <c r="C112" s="294" t="s">
        <v>491</v>
      </c>
      <c r="D112" s="294"/>
      <c r="E112" s="294"/>
      <c r="F112" s="317" t="s">
        <v>472</v>
      </c>
      <c r="G112" s="294"/>
      <c r="H112" s="294" t="s">
        <v>506</v>
      </c>
      <c r="I112" s="294" t="s">
        <v>468</v>
      </c>
      <c r="J112" s="294">
        <v>50</v>
      </c>
      <c r="K112" s="308"/>
    </row>
    <row r="113" s="1" customFormat="1" ht="15" customHeight="1">
      <c r="B113" s="319"/>
      <c r="C113" s="294" t="s">
        <v>52</v>
      </c>
      <c r="D113" s="294"/>
      <c r="E113" s="294"/>
      <c r="F113" s="317" t="s">
        <v>466</v>
      </c>
      <c r="G113" s="294"/>
      <c r="H113" s="294" t="s">
        <v>507</v>
      </c>
      <c r="I113" s="294" t="s">
        <v>468</v>
      </c>
      <c r="J113" s="294">
        <v>20</v>
      </c>
      <c r="K113" s="308"/>
    </row>
    <row r="114" s="1" customFormat="1" ht="15" customHeight="1">
      <c r="B114" s="319"/>
      <c r="C114" s="294" t="s">
        <v>508</v>
      </c>
      <c r="D114" s="294"/>
      <c r="E114" s="294"/>
      <c r="F114" s="317" t="s">
        <v>466</v>
      </c>
      <c r="G114" s="294"/>
      <c r="H114" s="294" t="s">
        <v>509</v>
      </c>
      <c r="I114" s="294" t="s">
        <v>468</v>
      </c>
      <c r="J114" s="294">
        <v>120</v>
      </c>
      <c r="K114" s="308"/>
    </row>
    <row r="115" s="1" customFormat="1" ht="15" customHeight="1">
      <c r="B115" s="319"/>
      <c r="C115" s="294" t="s">
        <v>37</v>
      </c>
      <c r="D115" s="294"/>
      <c r="E115" s="294"/>
      <c r="F115" s="317" t="s">
        <v>466</v>
      </c>
      <c r="G115" s="294"/>
      <c r="H115" s="294" t="s">
        <v>510</v>
      </c>
      <c r="I115" s="294" t="s">
        <v>501</v>
      </c>
      <c r="J115" s="294"/>
      <c r="K115" s="308"/>
    </row>
    <row r="116" s="1" customFormat="1" ht="15" customHeight="1">
      <c r="B116" s="319"/>
      <c r="C116" s="294" t="s">
        <v>47</v>
      </c>
      <c r="D116" s="294"/>
      <c r="E116" s="294"/>
      <c r="F116" s="317" t="s">
        <v>466</v>
      </c>
      <c r="G116" s="294"/>
      <c r="H116" s="294" t="s">
        <v>511</v>
      </c>
      <c r="I116" s="294" t="s">
        <v>501</v>
      </c>
      <c r="J116" s="294"/>
      <c r="K116" s="308"/>
    </row>
    <row r="117" s="1" customFormat="1" ht="15" customHeight="1">
      <c r="B117" s="319"/>
      <c r="C117" s="294" t="s">
        <v>56</v>
      </c>
      <c r="D117" s="294"/>
      <c r="E117" s="294"/>
      <c r="F117" s="317" t="s">
        <v>466</v>
      </c>
      <c r="G117" s="294"/>
      <c r="H117" s="294" t="s">
        <v>512</v>
      </c>
      <c r="I117" s="294" t="s">
        <v>513</v>
      </c>
      <c r="J117" s="294"/>
      <c r="K117" s="308"/>
    </row>
    <row r="118" s="1" customFormat="1" ht="15" customHeight="1">
      <c r="B118" s="322"/>
      <c r="C118" s="328"/>
      <c r="D118" s="328"/>
      <c r="E118" s="328"/>
      <c r="F118" s="328"/>
      <c r="G118" s="328"/>
      <c r="H118" s="328"/>
      <c r="I118" s="328"/>
      <c r="J118" s="328"/>
      <c r="K118" s="324"/>
    </row>
    <row r="119" s="1" customFormat="1" ht="18.75" customHeight="1">
      <c r="B119" s="329"/>
      <c r="C119" s="330"/>
      <c r="D119" s="330"/>
      <c r="E119" s="330"/>
      <c r="F119" s="331"/>
      <c r="G119" s="330"/>
      <c r="H119" s="330"/>
      <c r="I119" s="330"/>
      <c r="J119" s="330"/>
      <c r="K119" s="329"/>
    </row>
    <row r="120" s="1" customFormat="1" ht="18.75" customHeight="1">
      <c r="B120" s="302"/>
      <c r="C120" s="302"/>
      <c r="D120" s="302"/>
      <c r="E120" s="302"/>
      <c r="F120" s="302"/>
      <c r="G120" s="302"/>
      <c r="H120" s="302"/>
      <c r="I120" s="302"/>
      <c r="J120" s="302"/>
      <c r="K120" s="302"/>
    </row>
    <row r="121" s="1" customFormat="1" ht="7.5" customHeight="1">
      <c r="B121" s="332"/>
      <c r="C121" s="333"/>
      <c r="D121" s="333"/>
      <c r="E121" s="333"/>
      <c r="F121" s="333"/>
      <c r="G121" s="333"/>
      <c r="H121" s="333"/>
      <c r="I121" s="333"/>
      <c r="J121" s="333"/>
      <c r="K121" s="334"/>
    </row>
    <row r="122" s="1" customFormat="1" ht="45" customHeight="1">
      <c r="B122" s="335"/>
      <c r="C122" s="285" t="s">
        <v>514</v>
      </c>
      <c r="D122" s="285"/>
      <c r="E122" s="285"/>
      <c r="F122" s="285"/>
      <c r="G122" s="285"/>
      <c r="H122" s="285"/>
      <c r="I122" s="285"/>
      <c r="J122" s="285"/>
      <c r="K122" s="336"/>
    </row>
    <row r="123" s="1" customFormat="1" ht="17.25" customHeight="1">
      <c r="B123" s="337"/>
      <c r="C123" s="309" t="s">
        <v>460</v>
      </c>
      <c r="D123" s="309"/>
      <c r="E123" s="309"/>
      <c r="F123" s="309" t="s">
        <v>461</v>
      </c>
      <c r="G123" s="310"/>
      <c r="H123" s="309" t="s">
        <v>53</v>
      </c>
      <c r="I123" s="309" t="s">
        <v>56</v>
      </c>
      <c r="J123" s="309" t="s">
        <v>462</v>
      </c>
      <c r="K123" s="338"/>
    </row>
    <row r="124" s="1" customFormat="1" ht="17.25" customHeight="1">
      <c r="B124" s="337"/>
      <c r="C124" s="311" t="s">
        <v>463</v>
      </c>
      <c r="D124" s="311"/>
      <c r="E124" s="311"/>
      <c r="F124" s="312" t="s">
        <v>464</v>
      </c>
      <c r="G124" s="313"/>
      <c r="H124" s="311"/>
      <c r="I124" s="311"/>
      <c r="J124" s="311" t="s">
        <v>465</v>
      </c>
      <c r="K124" s="338"/>
    </row>
    <row r="125" s="1" customFormat="1" ht="5.25" customHeight="1">
      <c r="B125" s="339"/>
      <c r="C125" s="314"/>
      <c r="D125" s="314"/>
      <c r="E125" s="314"/>
      <c r="F125" s="314"/>
      <c r="G125" s="340"/>
      <c r="H125" s="314"/>
      <c r="I125" s="314"/>
      <c r="J125" s="314"/>
      <c r="K125" s="341"/>
    </row>
    <row r="126" s="1" customFormat="1" ht="15" customHeight="1">
      <c r="B126" s="339"/>
      <c r="C126" s="294" t="s">
        <v>469</v>
      </c>
      <c r="D126" s="316"/>
      <c r="E126" s="316"/>
      <c r="F126" s="317" t="s">
        <v>466</v>
      </c>
      <c r="G126" s="294"/>
      <c r="H126" s="294" t="s">
        <v>506</v>
      </c>
      <c r="I126" s="294" t="s">
        <v>468</v>
      </c>
      <c r="J126" s="294">
        <v>120</v>
      </c>
      <c r="K126" s="342"/>
    </row>
    <row r="127" s="1" customFormat="1" ht="15" customHeight="1">
      <c r="B127" s="339"/>
      <c r="C127" s="294" t="s">
        <v>515</v>
      </c>
      <c r="D127" s="294"/>
      <c r="E127" s="294"/>
      <c r="F127" s="317" t="s">
        <v>466</v>
      </c>
      <c r="G127" s="294"/>
      <c r="H127" s="294" t="s">
        <v>516</v>
      </c>
      <c r="I127" s="294" t="s">
        <v>468</v>
      </c>
      <c r="J127" s="294" t="s">
        <v>517</v>
      </c>
      <c r="K127" s="342"/>
    </row>
    <row r="128" s="1" customFormat="1" ht="15" customHeight="1">
      <c r="B128" s="339"/>
      <c r="C128" s="294" t="s">
        <v>414</v>
      </c>
      <c r="D128" s="294"/>
      <c r="E128" s="294"/>
      <c r="F128" s="317" t="s">
        <v>466</v>
      </c>
      <c r="G128" s="294"/>
      <c r="H128" s="294" t="s">
        <v>518</v>
      </c>
      <c r="I128" s="294" t="s">
        <v>468</v>
      </c>
      <c r="J128" s="294" t="s">
        <v>517</v>
      </c>
      <c r="K128" s="342"/>
    </row>
    <row r="129" s="1" customFormat="1" ht="15" customHeight="1">
      <c r="B129" s="339"/>
      <c r="C129" s="294" t="s">
        <v>477</v>
      </c>
      <c r="D129" s="294"/>
      <c r="E129" s="294"/>
      <c r="F129" s="317" t="s">
        <v>472</v>
      </c>
      <c r="G129" s="294"/>
      <c r="H129" s="294" t="s">
        <v>478</v>
      </c>
      <c r="I129" s="294" t="s">
        <v>468</v>
      </c>
      <c r="J129" s="294">
        <v>15</v>
      </c>
      <c r="K129" s="342"/>
    </row>
    <row r="130" s="1" customFormat="1" ht="15" customHeight="1">
      <c r="B130" s="339"/>
      <c r="C130" s="320" t="s">
        <v>479</v>
      </c>
      <c r="D130" s="320"/>
      <c r="E130" s="320"/>
      <c r="F130" s="321" t="s">
        <v>472</v>
      </c>
      <c r="G130" s="320"/>
      <c r="H130" s="320" t="s">
        <v>480</v>
      </c>
      <c r="I130" s="320" t="s">
        <v>468</v>
      </c>
      <c r="J130" s="320">
        <v>15</v>
      </c>
      <c r="K130" s="342"/>
    </row>
    <row r="131" s="1" customFormat="1" ht="15" customHeight="1">
      <c r="B131" s="339"/>
      <c r="C131" s="320" t="s">
        <v>481</v>
      </c>
      <c r="D131" s="320"/>
      <c r="E131" s="320"/>
      <c r="F131" s="321" t="s">
        <v>472</v>
      </c>
      <c r="G131" s="320"/>
      <c r="H131" s="320" t="s">
        <v>482</v>
      </c>
      <c r="I131" s="320" t="s">
        <v>468</v>
      </c>
      <c r="J131" s="320">
        <v>20</v>
      </c>
      <c r="K131" s="342"/>
    </row>
    <row r="132" s="1" customFormat="1" ht="15" customHeight="1">
      <c r="B132" s="339"/>
      <c r="C132" s="320" t="s">
        <v>483</v>
      </c>
      <c r="D132" s="320"/>
      <c r="E132" s="320"/>
      <c r="F132" s="321" t="s">
        <v>472</v>
      </c>
      <c r="G132" s="320"/>
      <c r="H132" s="320" t="s">
        <v>484</v>
      </c>
      <c r="I132" s="320" t="s">
        <v>468</v>
      </c>
      <c r="J132" s="320">
        <v>20</v>
      </c>
      <c r="K132" s="342"/>
    </row>
    <row r="133" s="1" customFormat="1" ht="15" customHeight="1">
      <c r="B133" s="339"/>
      <c r="C133" s="294" t="s">
        <v>471</v>
      </c>
      <c r="D133" s="294"/>
      <c r="E133" s="294"/>
      <c r="F133" s="317" t="s">
        <v>472</v>
      </c>
      <c r="G133" s="294"/>
      <c r="H133" s="294" t="s">
        <v>506</v>
      </c>
      <c r="I133" s="294" t="s">
        <v>468</v>
      </c>
      <c r="J133" s="294">
        <v>50</v>
      </c>
      <c r="K133" s="342"/>
    </row>
    <row r="134" s="1" customFormat="1" ht="15" customHeight="1">
      <c r="B134" s="339"/>
      <c r="C134" s="294" t="s">
        <v>485</v>
      </c>
      <c r="D134" s="294"/>
      <c r="E134" s="294"/>
      <c r="F134" s="317" t="s">
        <v>472</v>
      </c>
      <c r="G134" s="294"/>
      <c r="H134" s="294" t="s">
        <v>506</v>
      </c>
      <c r="I134" s="294" t="s">
        <v>468</v>
      </c>
      <c r="J134" s="294">
        <v>50</v>
      </c>
      <c r="K134" s="342"/>
    </row>
    <row r="135" s="1" customFormat="1" ht="15" customHeight="1">
      <c r="B135" s="339"/>
      <c r="C135" s="294" t="s">
        <v>491</v>
      </c>
      <c r="D135" s="294"/>
      <c r="E135" s="294"/>
      <c r="F135" s="317" t="s">
        <v>472</v>
      </c>
      <c r="G135" s="294"/>
      <c r="H135" s="294" t="s">
        <v>506</v>
      </c>
      <c r="I135" s="294" t="s">
        <v>468</v>
      </c>
      <c r="J135" s="294">
        <v>50</v>
      </c>
      <c r="K135" s="342"/>
    </row>
    <row r="136" s="1" customFormat="1" ht="15" customHeight="1">
      <c r="B136" s="339"/>
      <c r="C136" s="294" t="s">
        <v>493</v>
      </c>
      <c r="D136" s="294"/>
      <c r="E136" s="294"/>
      <c r="F136" s="317" t="s">
        <v>472</v>
      </c>
      <c r="G136" s="294"/>
      <c r="H136" s="294" t="s">
        <v>506</v>
      </c>
      <c r="I136" s="294" t="s">
        <v>468</v>
      </c>
      <c r="J136" s="294">
        <v>50</v>
      </c>
      <c r="K136" s="342"/>
    </row>
    <row r="137" s="1" customFormat="1" ht="15" customHeight="1">
      <c r="B137" s="339"/>
      <c r="C137" s="294" t="s">
        <v>494</v>
      </c>
      <c r="D137" s="294"/>
      <c r="E137" s="294"/>
      <c r="F137" s="317" t="s">
        <v>472</v>
      </c>
      <c r="G137" s="294"/>
      <c r="H137" s="294" t="s">
        <v>519</v>
      </c>
      <c r="I137" s="294" t="s">
        <v>468</v>
      </c>
      <c r="J137" s="294">
        <v>255</v>
      </c>
      <c r="K137" s="342"/>
    </row>
    <row r="138" s="1" customFormat="1" ht="15" customHeight="1">
      <c r="B138" s="339"/>
      <c r="C138" s="294" t="s">
        <v>496</v>
      </c>
      <c r="D138" s="294"/>
      <c r="E138" s="294"/>
      <c r="F138" s="317" t="s">
        <v>466</v>
      </c>
      <c r="G138" s="294"/>
      <c r="H138" s="294" t="s">
        <v>520</v>
      </c>
      <c r="I138" s="294" t="s">
        <v>498</v>
      </c>
      <c r="J138" s="294"/>
      <c r="K138" s="342"/>
    </row>
    <row r="139" s="1" customFormat="1" ht="15" customHeight="1">
      <c r="B139" s="339"/>
      <c r="C139" s="294" t="s">
        <v>499</v>
      </c>
      <c r="D139" s="294"/>
      <c r="E139" s="294"/>
      <c r="F139" s="317" t="s">
        <v>466</v>
      </c>
      <c r="G139" s="294"/>
      <c r="H139" s="294" t="s">
        <v>521</v>
      </c>
      <c r="I139" s="294" t="s">
        <v>501</v>
      </c>
      <c r="J139" s="294"/>
      <c r="K139" s="342"/>
    </row>
    <row r="140" s="1" customFormat="1" ht="15" customHeight="1">
      <c r="B140" s="339"/>
      <c r="C140" s="294" t="s">
        <v>502</v>
      </c>
      <c r="D140" s="294"/>
      <c r="E140" s="294"/>
      <c r="F140" s="317" t="s">
        <v>466</v>
      </c>
      <c r="G140" s="294"/>
      <c r="H140" s="294" t="s">
        <v>502</v>
      </c>
      <c r="I140" s="294" t="s">
        <v>501</v>
      </c>
      <c r="J140" s="294"/>
      <c r="K140" s="342"/>
    </row>
    <row r="141" s="1" customFormat="1" ht="15" customHeight="1">
      <c r="B141" s="339"/>
      <c r="C141" s="294" t="s">
        <v>37</v>
      </c>
      <c r="D141" s="294"/>
      <c r="E141" s="294"/>
      <c r="F141" s="317" t="s">
        <v>466</v>
      </c>
      <c r="G141" s="294"/>
      <c r="H141" s="294" t="s">
        <v>522</v>
      </c>
      <c r="I141" s="294" t="s">
        <v>501</v>
      </c>
      <c r="J141" s="294"/>
      <c r="K141" s="342"/>
    </row>
    <row r="142" s="1" customFormat="1" ht="15" customHeight="1">
      <c r="B142" s="339"/>
      <c r="C142" s="294" t="s">
        <v>523</v>
      </c>
      <c r="D142" s="294"/>
      <c r="E142" s="294"/>
      <c r="F142" s="317" t="s">
        <v>466</v>
      </c>
      <c r="G142" s="294"/>
      <c r="H142" s="294" t="s">
        <v>524</v>
      </c>
      <c r="I142" s="294" t="s">
        <v>501</v>
      </c>
      <c r="J142" s="294"/>
      <c r="K142" s="342"/>
    </row>
    <row r="143" s="1" customFormat="1" ht="15" customHeight="1">
      <c r="B143" s="343"/>
      <c r="C143" s="344"/>
      <c r="D143" s="344"/>
      <c r="E143" s="344"/>
      <c r="F143" s="344"/>
      <c r="G143" s="344"/>
      <c r="H143" s="344"/>
      <c r="I143" s="344"/>
      <c r="J143" s="344"/>
      <c r="K143" s="345"/>
    </row>
    <row r="144" s="1" customFormat="1" ht="18.75" customHeight="1">
      <c r="B144" s="330"/>
      <c r="C144" s="330"/>
      <c r="D144" s="330"/>
      <c r="E144" s="330"/>
      <c r="F144" s="331"/>
      <c r="G144" s="330"/>
      <c r="H144" s="330"/>
      <c r="I144" s="330"/>
      <c r="J144" s="330"/>
      <c r="K144" s="330"/>
    </row>
    <row r="145" s="1" customFormat="1" ht="18.75" customHeight="1">
      <c r="B145" s="302"/>
      <c r="C145" s="302"/>
      <c r="D145" s="302"/>
      <c r="E145" s="302"/>
      <c r="F145" s="302"/>
      <c r="G145" s="302"/>
      <c r="H145" s="302"/>
      <c r="I145" s="302"/>
      <c r="J145" s="302"/>
      <c r="K145" s="302"/>
    </row>
    <row r="146" s="1" customFormat="1" ht="7.5" customHeight="1">
      <c r="B146" s="303"/>
      <c r="C146" s="304"/>
      <c r="D146" s="304"/>
      <c r="E146" s="304"/>
      <c r="F146" s="304"/>
      <c r="G146" s="304"/>
      <c r="H146" s="304"/>
      <c r="I146" s="304"/>
      <c r="J146" s="304"/>
      <c r="K146" s="305"/>
    </row>
    <row r="147" s="1" customFormat="1" ht="45" customHeight="1">
      <c r="B147" s="306"/>
      <c r="C147" s="307" t="s">
        <v>525</v>
      </c>
      <c r="D147" s="307"/>
      <c r="E147" s="307"/>
      <c r="F147" s="307"/>
      <c r="G147" s="307"/>
      <c r="H147" s="307"/>
      <c r="I147" s="307"/>
      <c r="J147" s="307"/>
      <c r="K147" s="308"/>
    </row>
    <row r="148" s="1" customFormat="1" ht="17.25" customHeight="1">
      <c r="B148" s="306"/>
      <c r="C148" s="309" t="s">
        <v>460</v>
      </c>
      <c r="D148" s="309"/>
      <c r="E148" s="309"/>
      <c r="F148" s="309" t="s">
        <v>461</v>
      </c>
      <c r="G148" s="310"/>
      <c r="H148" s="309" t="s">
        <v>53</v>
      </c>
      <c r="I148" s="309" t="s">
        <v>56</v>
      </c>
      <c r="J148" s="309" t="s">
        <v>462</v>
      </c>
      <c r="K148" s="308"/>
    </row>
    <row r="149" s="1" customFormat="1" ht="17.25" customHeight="1">
      <c r="B149" s="306"/>
      <c r="C149" s="311" t="s">
        <v>463</v>
      </c>
      <c r="D149" s="311"/>
      <c r="E149" s="311"/>
      <c r="F149" s="312" t="s">
        <v>464</v>
      </c>
      <c r="G149" s="313"/>
      <c r="H149" s="311"/>
      <c r="I149" s="311"/>
      <c r="J149" s="311" t="s">
        <v>465</v>
      </c>
      <c r="K149" s="308"/>
    </row>
    <row r="150" s="1" customFormat="1" ht="5.25" customHeight="1">
      <c r="B150" s="319"/>
      <c r="C150" s="314"/>
      <c r="D150" s="314"/>
      <c r="E150" s="314"/>
      <c r="F150" s="314"/>
      <c r="G150" s="315"/>
      <c r="H150" s="314"/>
      <c r="I150" s="314"/>
      <c r="J150" s="314"/>
      <c r="K150" s="342"/>
    </row>
    <row r="151" s="1" customFormat="1" ht="15" customHeight="1">
      <c r="B151" s="319"/>
      <c r="C151" s="346" t="s">
        <v>469</v>
      </c>
      <c r="D151" s="294"/>
      <c r="E151" s="294"/>
      <c r="F151" s="347" t="s">
        <v>466</v>
      </c>
      <c r="G151" s="294"/>
      <c r="H151" s="346" t="s">
        <v>506</v>
      </c>
      <c r="I151" s="346" t="s">
        <v>468</v>
      </c>
      <c r="J151" s="346">
        <v>120</v>
      </c>
      <c r="K151" s="342"/>
    </row>
    <row r="152" s="1" customFormat="1" ht="15" customHeight="1">
      <c r="B152" s="319"/>
      <c r="C152" s="346" t="s">
        <v>515</v>
      </c>
      <c r="D152" s="294"/>
      <c r="E152" s="294"/>
      <c r="F152" s="347" t="s">
        <v>466</v>
      </c>
      <c r="G152" s="294"/>
      <c r="H152" s="346" t="s">
        <v>526</v>
      </c>
      <c r="I152" s="346" t="s">
        <v>468</v>
      </c>
      <c r="J152" s="346" t="s">
        <v>517</v>
      </c>
      <c r="K152" s="342"/>
    </row>
    <row r="153" s="1" customFormat="1" ht="15" customHeight="1">
      <c r="B153" s="319"/>
      <c r="C153" s="346" t="s">
        <v>414</v>
      </c>
      <c r="D153" s="294"/>
      <c r="E153" s="294"/>
      <c r="F153" s="347" t="s">
        <v>466</v>
      </c>
      <c r="G153" s="294"/>
      <c r="H153" s="346" t="s">
        <v>527</v>
      </c>
      <c r="I153" s="346" t="s">
        <v>468</v>
      </c>
      <c r="J153" s="346" t="s">
        <v>517</v>
      </c>
      <c r="K153" s="342"/>
    </row>
    <row r="154" s="1" customFormat="1" ht="15" customHeight="1">
      <c r="B154" s="319"/>
      <c r="C154" s="346" t="s">
        <v>471</v>
      </c>
      <c r="D154" s="294"/>
      <c r="E154" s="294"/>
      <c r="F154" s="347" t="s">
        <v>472</v>
      </c>
      <c r="G154" s="294"/>
      <c r="H154" s="346" t="s">
        <v>506</v>
      </c>
      <c r="I154" s="346" t="s">
        <v>468</v>
      </c>
      <c r="J154" s="346">
        <v>50</v>
      </c>
      <c r="K154" s="342"/>
    </row>
    <row r="155" s="1" customFormat="1" ht="15" customHeight="1">
      <c r="B155" s="319"/>
      <c r="C155" s="346" t="s">
        <v>474</v>
      </c>
      <c r="D155" s="294"/>
      <c r="E155" s="294"/>
      <c r="F155" s="347" t="s">
        <v>466</v>
      </c>
      <c r="G155" s="294"/>
      <c r="H155" s="346" t="s">
        <v>506</v>
      </c>
      <c r="I155" s="346" t="s">
        <v>476</v>
      </c>
      <c r="J155" s="346"/>
      <c r="K155" s="342"/>
    </row>
    <row r="156" s="1" customFormat="1" ht="15" customHeight="1">
      <c r="B156" s="319"/>
      <c r="C156" s="346" t="s">
        <v>485</v>
      </c>
      <c r="D156" s="294"/>
      <c r="E156" s="294"/>
      <c r="F156" s="347" t="s">
        <v>472</v>
      </c>
      <c r="G156" s="294"/>
      <c r="H156" s="346" t="s">
        <v>506</v>
      </c>
      <c r="I156" s="346" t="s">
        <v>468</v>
      </c>
      <c r="J156" s="346">
        <v>50</v>
      </c>
      <c r="K156" s="342"/>
    </row>
    <row r="157" s="1" customFormat="1" ht="15" customHeight="1">
      <c r="B157" s="319"/>
      <c r="C157" s="346" t="s">
        <v>493</v>
      </c>
      <c r="D157" s="294"/>
      <c r="E157" s="294"/>
      <c r="F157" s="347" t="s">
        <v>472</v>
      </c>
      <c r="G157" s="294"/>
      <c r="H157" s="346" t="s">
        <v>506</v>
      </c>
      <c r="I157" s="346" t="s">
        <v>468</v>
      </c>
      <c r="J157" s="346">
        <v>50</v>
      </c>
      <c r="K157" s="342"/>
    </row>
    <row r="158" s="1" customFormat="1" ht="15" customHeight="1">
      <c r="B158" s="319"/>
      <c r="C158" s="346" t="s">
        <v>491</v>
      </c>
      <c r="D158" s="294"/>
      <c r="E158" s="294"/>
      <c r="F158" s="347" t="s">
        <v>472</v>
      </c>
      <c r="G158" s="294"/>
      <c r="H158" s="346" t="s">
        <v>506</v>
      </c>
      <c r="I158" s="346" t="s">
        <v>468</v>
      </c>
      <c r="J158" s="346">
        <v>50</v>
      </c>
      <c r="K158" s="342"/>
    </row>
    <row r="159" s="1" customFormat="1" ht="15" customHeight="1">
      <c r="B159" s="319"/>
      <c r="C159" s="346" t="s">
        <v>87</v>
      </c>
      <c r="D159" s="294"/>
      <c r="E159" s="294"/>
      <c r="F159" s="347" t="s">
        <v>466</v>
      </c>
      <c r="G159" s="294"/>
      <c r="H159" s="346" t="s">
        <v>528</v>
      </c>
      <c r="I159" s="346" t="s">
        <v>468</v>
      </c>
      <c r="J159" s="346" t="s">
        <v>529</v>
      </c>
      <c r="K159" s="342"/>
    </row>
    <row r="160" s="1" customFormat="1" ht="15" customHeight="1">
      <c r="B160" s="319"/>
      <c r="C160" s="346" t="s">
        <v>530</v>
      </c>
      <c r="D160" s="294"/>
      <c r="E160" s="294"/>
      <c r="F160" s="347" t="s">
        <v>466</v>
      </c>
      <c r="G160" s="294"/>
      <c r="H160" s="346" t="s">
        <v>531</v>
      </c>
      <c r="I160" s="346" t="s">
        <v>501</v>
      </c>
      <c r="J160" s="346"/>
      <c r="K160" s="342"/>
    </row>
    <row r="161" s="1" customFormat="1" ht="15" customHeight="1">
      <c r="B161" s="348"/>
      <c r="C161" s="328"/>
      <c r="D161" s="328"/>
      <c r="E161" s="328"/>
      <c r="F161" s="328"/>
      <c r="G161" s="328"/>
      <c r="H161" s="328"/>
      <c r="I161" s="328"/>
      <c r="J161" s="328"/>
      <c r="K161" s="349"/>
    </row>
    <row r="162" s="1" customFormat="1" ht="18.75" customHeight="1">
      <c r="B162" s="330"/>
      <c r="C162" s="340"/>
      <c r="D162" s="340"/>
      <c r="E162" s="340"/>
      <c r="F162" s="350"/>
      <c r="G162" s="340"/>
      <c r="H162" s="340"/>
      <c r="I162" s="340"/>
      <c r="J162" s="340"/>
      <c r="K162" s="330"/>
    </row>
    <row r="163" s="1" customFormat="1" ht="18.75" customHeight="1">
      <c r="B163" s="302"/>
      <c r="C163" s="302"/>
      <c r="D163" s="302"/>
      <c r="E163" s="302"/>
      <c r="F163" s="302"/>
      <c r="G163" s="302"/>
      <c r="H163" s="302"/>
      <c r="I163" s="302"/>
      <c r="J163" s="302"/>
      <c r="K163" s="302"/>
    </row>
    <row r="164" s="1" customFormat="1" ht="7.5" customHeight="1">
      <c r="B164" s="281"/>
      <c r="C164" s="282"/>
      <c r="D164" s="282"/>
      <c r="E164" s="282"/>
      <c r="F164" s="282"/>
      <c r="G164" s="282"/>
      <c r="H164" s="282"/>
      <c r="I164" s="282"/>
      <c r="J164" s="282"/>
      <c r="K164" s="283"/>
    </row>
    <row r="165" s="1" customFormat="1" ht="45" customHeight="1">
      <c r="B165" s="284"/>
      <c r="C165" s="285" t="s">
        <v>532</v>
      </c>
      <c r="D165" s="285"/>
      <c r="E165" s="285"/>
      <c r="F165" s="285"/>
      <c r="G165" s="285"/>
      <c r="H165" s="285"/>
      <c r="I165" s="285"/>
      <c r="J165" s="285"/>
      <c r="K165" s="286"/>
    </row>
    <row r="166" s="1" customFormat="1" ht="17.25" customHeight="1">
      <c r="B166" s="284"/>
      <c r="C166" s="309" t="s">
        <v>460</v>
      </c>
      <c r="D166" s="309"/>
      <c r="E166" s="309"/>
      <c r="F166" s="309" t="s">
        <v>461</v>
      </c>
      <c r="G166" s="351"/>
      <c r="H166" s="352" t="s">
        <v>53</v>
      </c>
      <c r="I166" s="352" t="s">
        <v>56</v>
      </c>
      <c r="J166" s="309" t="s">
        <v>462</v>
      </c>
      <c r="K166" s="286"/>
    </row>
    <row r="167" s="1" customFormat="1" ht="17.25" customHeight="1">
      <c r="B167" s="287"/>
      <c r="C167" s="311" t="s">
        <v>463</v>
      </c>
      <c r="D167" s="311"/>
      <c r="E167" s="311"/>
      <c r="F167" s="312" t="s">
        <v>464</v>
      </c>
      <c r="G167" s="353"/>
      <c r="H167" s="354"/>
      <c r="I167" s="354"/>
      <c r="J167" s="311" t="s">
        <v>465</v>
      </c>
      <c r="K167" s="289"/>
    </row>
    <row r="168" s="1" customFormat="1" ht="5.25" customHeight="1">
      <c r="B168" s="319"/>
      <c r="C168" s="314"/>
      <c r="D168" s="314"/>
      <c r="E168" s="314"/>
      <c r="F168" s="314"/>
      <c r="G168" s="315"/>
      <c r="H168" s="314"/>
      <c r="I168" s="314"/>
      <c r="J168" s="314"/>
      <c r="K168" s="342"/>
    </row>
    <row r="169" s="1" customFormat="1" ht="15" customHeight="1">
      <c r="B169" s="319"/>
      <c r="C169" s="294" t="s">
        <v>469</v>
      </c>
      <c r="D169" s="294"/>
      <c r="E169" s="294"/>
      <c r="F169" s="317" t="s">
        <v>466</v>
      </c>
      <c r="G169" s="294"/>
      <c r="H169" s="294" t="s">
        <v>506</v>
      </c>
      <c r="I169" s="294" t="s">
        <v>468</v>
      </c>
      <c r="J169" s="294">
        <v>120</v>
      </c>
      <c r="K169" s="342"/>
    </row>
    <row r="170" s="1" customFormat="1" ht="15" customHeight="1">
      <c r="B170" s="319"/>
      <c r="C170" s="294" t="s">
        <v>515</v>
      </c>
      <c r="D170" s="294"/>
      <c r="E170" s="294"/>
      <c r="F170" s="317" t="s">
        <v>466</v>
      </c>
      <c r="G170" s="294"/>
      <c r="H170" s="294" t="s">
        <v>516</v>
      </c>
      <c r="I170" s="294" t="s">
        <v>468</v>
      </c>
      <c r="J170" s="294" t="s">
        <v>517</v>
      </c>
      <c r="K170" s="342"/>
    </row>
    <row r="171" s="1" customFormat="1" ht="15" customHeight="1">
      <c r="B171" s="319"/>
      <c r="C171" s="294" t="s">
        <v>414</v>
      </c>
      <c r="D171" s="294"/>
      <c r="E171" s="294"/>
      <c r="F171" s="317" t="s">
        <v>466</v>
      </c>
      <c r="G171" s="294"/>
      <c r="H171" s="294" t="s">
        <v>533</v>
      </c>
      <c r="I171" s="294" t="s">
        <v>468</v>
      </c>
      <c r="J171" s="294" t="s">
        <v>517</v>
      </c>
      <c r="K171" s="342"/>
    </row>
    <row r="172" s="1" customFormat="1" ht="15" customHeight="1">
      <c r="B172" s="319"/>
      <c r="C172" s="294" t="s">
        <v>471</v>
      </c>
      <c r="D172" s="294"/>
      <c r="E172" s="294"/>
      <c r="F172" s="317" t="s">
        <v>472</v>
      </c>
      <c r="G172" s="294"/>
      <c r="H172" s="294" t="s">
        <v>533</v>
      </c>
      <c r="I172" s="294" t="s">
        <v>468</v>
      </c>
      <c r="J172" s="294">
        <v>50</v>
      </c>
      <c r="K172" s="342"/>
    </row>
    <row r="173" s="1" customFormat="1" ht="15" customHeight="1">
      <c r="B173" s="319"/>
      <c r="C173" s="294" t="s">
        <v>474</v>
      </c>
      <c r="D173" s="294"/>
      <c r="E173" s="294"/>
      <c r="F173" s="317" t="s">
        <v>466</v>
      </c>
      <c r="G173" s="294"/>
      <c r="H173" s="294" t="s">
        <v>533</v>
      </c>
      <c r="I173" s="294" t="s">
        <v>476</v>
      </c>
      <c r="J173" s="294"/>
      <c r="K173" s="342"/>
    </row>
    <row r="174" s="1" customFormat="1" ht="15" customHeight="1">
      <c r="B174" s="319"/>
      <c r="C174" s="294" t="s">
        <v>485</v>
      </c>
      <c r="D174" s="294"/>
      <c r="E174" s="294"/>
      <c r="F174" s="317" t="s">
        <v>472</v>
      </c>
      <c r="G174" s="294"/>
      <c r="H174" s="294" t="s">
        <v>533</v>
      </c>
      <c r="I174" s="294" t="s">
        <v>468</v>
      </c>
      <c r="J174" s="294">
        <v>50</v>
      </c>
      <c r="K174" s="342"/>
    </row>
    <row r="175" s="1" customFormat="1" ht="15" customHeight="1">
      <c r="B175" s="319"/>
      <c r="C175" s="294" t="s">
        <v>493</v>
      </c>
      <c r="D175" s="294"/>
      <c r="E175" s="294"/>
      <c r="F175" s="317" t="s">
        <v>472</v>
      </c>
      <c r="G175" s="294"/>
      <c r="H175" s="294" t="s">
        <v>533</v>
      </c>
      <c r="I175" s="294" t="s">
        <v>468</v>
      </c>
      <c r="J175" s="294">
        <v>50</v>
      </c>
      <c r="K175" s="342"/>
    </row>
    <row r="176" s="1" customFormat="1" ht="15" customHeight="1">
      <c r="B176" s="319"/>
      <c r="C176" s="294" t="s">
        <v>491</v>
      </c>
      <c r="D176" s="294"/>
      <c r="E176" s="294"/>
      <c r="F176" s="317" t="s">
        <v>472</v>
      </c>
      <c r="G176" s="294"/>
      <c r="H176" s="294" t="s">
        <v>533</v>
      </c>
      <c r="I176" s="294" t="s">
        <v>468</v>
      </c>
      <c r="J176" s="294">
        <v>50</v>
      </c>
      <c r="K176" s="342"/>
    </row>
    <row r="177" s="1" customFormat="1" ht="15" customHeight="1">
      <c r="B177" s="319"/>
      <c r="C177" s="294" t="s">
        <v>94</v>
      </c>
      <c r="D177" s="294"/>
      <c r="E177" s="294"/>
      <c r="F177" s="317" t="s">
        <v>466</v>
      </c>
      <c r="G177" s="294"/>
      <c r="H177" s="294" t="s">
        <v>534</v>
      </c>
      <c r="I177" s="294" t="s">
        <v>535</v>
      </c>
      <c r="J177" s="294"/>
      <c r="K177" s="342"/>
    </row>
    <row r="178" s="1" customFormat="1" ht="15" customHeight="1">
      <c r="B178" s="319"/>
      <c r="C178" s="294" t="s">
        <v>56</v>
      </c>
      <c r="D178" s="294"/>
      <c r="E178" s="294"/>
      <c r="F178" s="317" t="s">
        <v>466</v>
      </c>
      <c r="G178" s="294"/>
      <c r="H178" s="294" t="s">
        <v>536</v>
      </c>
      <c r="I178" s="294" t="s">
        <v>537</v>
      </c>
      <c r="J178" s="294">
        <v>1</v>
      </c>
      <c r="K178" s="342"/>
    </row>
    <row r="179" s="1" customFormat="1" ht="15" customHeight="1">
      <c r="B179" s="319"/>
      <c r="C179" s="294" t="s">
        <v>52</v>
      </c>
      <c r="D179" s="294"/>
      <c r="E179" s="294"/>
      <c r="F179" s="317" t="s">
        <v>466</v>
      </c>
      <c r="G179" s="294"/>
      <c r="H179" s="294" t="s">
        <v>538</v>
      </c>
      <c r="I179" s="294" t="s">
        <v>468</v>
      </c>
      <c r="J179" s="294">
        <v>20</v>
      </c>
      <c r="K179" s="342"/>
    </row>
    <row r="180" s="1" customFormat="1" ht="15" customHeight="1">
      <c r="B180" s="319"/>
      <c r="C180" s="294" t="s">
        <v>53</v>
      </c>
      <c r="D180" s="294"/>
      <c r="E180" s="294"/>
      <c r="F180" s="317" t="s">
        <v>466</v>
      </c>
      <c r="G180" s="294"/>
      <c r="H180" s="294" t="s">
        <v>539</v>
      </c>
      <c r="I180" s="294" t="s">
        <v>468</v>
      </c>
      <c r="J180" s="294">
        <v>255</v>
      </c>
      <c r="K180" s="342"/>
    </row>
    <row r="181" s="1" customFormat="1" ht="15" customHeight="1">
      <c r="B181" s="319"/>
      <c r="C181" s="294" t="s">
        <v>95</v>
      </c>
      <c r="D181" s="294"/>
      <c r="E181" s="294"/>
      <c r="F181" s="317" t="s">
        <v>466</v>
      </c>
      <c r="G181" s="294"/>
      <c r="H181" s="294" t="s">
        <v>430</v>
      </c>
      <c r="I181" s="294" t="s">
        <v>468</v>
      </c>
      <c r="J181" s="294">
        <v>10</v>
      </c>
      <c r="K181" s="342"/>
    </row>
    <row r="182" s="1" customFormat="1" ht="15" customHeight="1">
      <c r="B182" s="319"/>
      <c r="C182" s="294" t="s">
        <v>96</v>
      </c>
      <c r="D182" s="294"/>
      <c r="E182" s="294"/>
      <c r="F182" s="317" t="s">
        <v>466</v>
      </c>
      <c r="G182" s="294"/>
      <c r="H182" s="294" t="s">
        <v>540</v>
      </c>
      <c r="I182" s="294" t="s">
        <v>501</v>
      </c>
      <c r="J182" s="294"/>
      <c r="K182" s="342"/>
    </row>
    <row r="183" s="1" customFormat="1" ht="15" customHeight="1">
      <c r="B183" s="319"/>
      <c r="C183" s="294" t="s">
        <v>541</v>
      </c>
      <c r="D183" s="294"/>
      <c r="E183" s="294"/>
      <c r="F183" s="317" t="s">
        <v>466</v>
      </c>
      <c r="G183" s="294"/>
      <c r="H183" s="294" t="s">
        <v>542</v>
      </c>
      <c r="I183" s="294" t="s">
        <v>501</v>
      </c>
      <c r="J183" s="294"/>
      <c r="K183" s="342"/>
    </row>
    <row r="184" s="1" customFormat="1" ht="15" customHeight="1">
      <c r="B184" s="319"/>
      <c r="C184" s="294" t="s">
        <v>530</v>
      </c>
      <c r="D184" s="294"/>
      <c r="E184" s="294"/>
      <c r="F184" s="317" t="s">
        <v>466</v>
      </c>
      <c r="G184" s="294"/>
      <c r="H184" s="294" t="s">
        <v>543</v>
      </c>
      <c r="I184" s="294" t="s">
        <v>501</v>
      </c>
      <c r="J184" s="294"/>
      <c r="K184" s="342"/>
    </row>
    <row r="185" s="1" customFormat="1" ht="15" customHeight="1">
      <c r="B185" s="319"/>
      <c r="C185" s="294" t="s">
        <v>98</v>
      </c>
      <c r="D185" s="294"/>
      <c r="E185" s="294"/>
      <c r="F185" s="317" t="s">
        <v>472</v>
      </c>
      <c r="G185" s="294"/>
      <c r="H185" s="294" t="s">
        <v>544</v>
      </c>
      <c r="I185" s="294" t="s">
        <v>468</v>
      </c>
      <c r="J185" s="294">
        <v>50</v>
      </c>
      <c r="K185" s="342"/>
    </row>
    <row r="186" s="1" customFormat="1" ht="15" customHeight="1">
      <c r="B186" s="319"/>
      <c r="C186" s="294" t="s">
        <v>545</v>
      </c>
      <c r="D186" s="294"/>
      <c r="E186" s="294"/>
      <c r="F186" s="317" t="s">
        <v>472</v>
      </c>
      <c r="G186" s="294"/>
      <c r="H186" s="294" t="s">
        <v>546</v>
      </c>
      <c r="I186" s="294" t="s">
        <v>547</v>
      </c>
      <c r="J186" s="294"/>
      <c r="K186" s="342"/>
    </row>
    <row r="187" s="1" customFormat="1" ht="15" customHeight="1">
      <c r="B187" s="319"/>
      <c r="C187" s="294" t="s">
        <v>548</v>
      </c>
      <c r="D187" s="294"/>
      <c r="E187" s="294"/>
      <c r="F187" s="317" t="s">
        <v>472</v>
      </c>
      <c r="G187" s="294"/>
      <c r="H187" s="294" t="s">
        <v>549</v>
      </c>
      <c r="I187" s="294" t="s">
        <v>547</v>
      </c>
      <c r="J187" s="294"/>
      <c r="K187" s="342"/>
    </row>
    <row r="188" s="1" customFormat="1" ht="15" customHeight="1">
      <c r="B188" s="319"/>
      <c r="C188" s="294" t="s">
        <v>550</v>
      </c>
      <c r="D188" s="294"/>
      <c r="E188" s="294"/>
      <c r="F188" s="317" t="s">
        <v>472</v>
      </c>
      <c r="G188" s="294"/>
      <c r="H188" s="294" t="s">
        <v>551</v>
      </c>
      <c r="I188" s="294" t="s">
        <v>547</v>
      </c>
      <c r="J188" s="294"/>
      <c r="K188" s="342"/>
    </row>
    <row r="189" s="1" customFormat="1" ht="15" customHeight="1">
      <c r="B189" s="319"/>
      <c r="C189" s="355" t="s">
        <v>552</v>
      </c>
      <c r="D189" s="294"/>
      <c r="E189" s="294"/>
      <c r="F189" s="317" t="s">
        <v>472</v>
      </c>
      <c r="G189" s="294"/>
      <c r="H189" s="294" t="s">
        <v>553</v>
      </c>
      <c r="I189" s="294" t="s">
        <v>554</v>
      </c>
      <c r="J189" s="356" t="s">
        <v>555</v>
      </c>
      <c r="K189" s="342"/>
    </row>
    <row r="190" s="1" customFormat="1" ht="15" customHeight="1">
      <c r="B190" s="319"/>
      <c r="C190" s="355" t="s">
        <v>41</v>
      </c>
      <c r="D190" s="294"/>
      <c r="E190" s="294"/>
      <c r="F190" s="317" t="s">
        <v>466</v>
      </c>
      <c r="G190" s="294"/>
      <c r="H190" s="291" t="s">
        <v>556</v>
      </c>
      <c r="I190" s="294" t="s">
        <v>557</v>
      </c>
      <c r="J190" s="294"/>
      <c r="K190" s="342"/>
    </row>
    <row r="191" s="1" customFormat="1" ht="15" customHeight="1">
      <c r="B191" s="319"/>
      <c r="C191" s="355" t="s">
        <v>558</v>
      </c>
      <c r="D191" s="294"/>
      <c r="E191" s="294"/>
      <c r="F191" s="317" t="s">
        <v>466</v>
      </c>
      <c r="G191" s="294"/>
      <c r="H191" s="294" t="s">
        <v>559</v>
      </c>
      <c r="I191" s="294" t="s">
        <v>501</v>
      </c>
      <c r="J191" s="294"/>
      <c r="K191" s="342"/>
    </row>
    <row r="192" s="1" customFormat="1" ht="15" customHeight="1">
      <c r="B192" s="319"/>
      <c r="C192" s="355" t="s">
        <v>560</v>
      </c>
      <c r="D192" s="294"/>
      <c r="E192" s="294"/>
      <c r="F192" s="317" t="s">
        <v>466</v>
      </c>
      <c r="G192" s="294"/>
      <c r="H192" s="294" t="s">
        <v>561</v>
      </c>
      <c r="I192" s="294" t="s">
        <v>501</v>
      </c>
      <c r="J192" s="294"/>
      <c r="K192" s="342"/>
    </row>
    <row r="193" s="1" customFormat="1" ht="15" customHeight="1">
      <c r="B193" s="319"/>
      <c r="C193" s="355" t="s">
        <v>562</v>
      </c>
      <c r="D193" s="294"/>
      <c r="E193" s="294"/>
      <c r="F193" s="317" t="s">
        <v>472</v>
      </c>
      <c r="G193" s="294"/>
      <c r="H193" s="294" t="s">
        <v>563</v>
      </c>
      <c r="I193" s="294" t="s">
        <v>501</v>
      </c>
      <c r="J193" s="294"/>
      <c r="K193" s="342"/>
    </row>
    <row r="194" s="1" customFormat="1" ht="15" customHeight="1">
      <c r="B194" s="348"/>
      <c r="C194" s="357"/>
      <c r="D194" s="328"/>
      <c r="E194" s="328"/>
      <c r="F194" s="328"/>
      <c r="G194" s="328"/>
      <c r="H194" s="328"/>
      <c r="I194" s="328"/>
      <c r="J194" s="328"/>
      <c r="K194" s="349"/>
    </row>
    <row r="195" s="1" customFormat="1" ht="18.75" customHeight="1">
      <c r="B195" s="330"/>
      <c r="C195" s="340"/>
      <c r="D195" s="340"/>
      <c r="E195" s="340"/>
      <c r="F195" s="350"/>
      <c r="G195" s="340"/>
      <c r="H195" s="340"/>
      <c r="I195" s="340"/>
      <c r="J195" s="340"/>
      <c r="K195" s="330"/>
    </row>
    <row r="196" s="1" customFormat="1" ht="18.75" customHeight="1">
      <c r="B196" s="330"/>
      <c r="C196" s="340"/>
      <c r="D196" s="340"/>
      <c r="E196" s="340"/>
      <c r="F196" s="350"/>
      <c r="G196" s="340"/>
      <c r="H196" s="340"/>
      <c r="I196" s="340"/>
      <c r="J196" s="340"/>
      <c r="K196" s="330"/>
    </row>
    <row r="197" s="1" customFormat="1" ht="18.75" customHeight="1">
      <c r="B197" s="302"/>
      <c r="C197" s="302"/>
      <c r="D197" s="302"/>
      <c r="E197" s="302"/>
      <c r="F197" s="302"/>
      <c r="G197" s="302"/>
      <c r="H197" s="302"/>
      <c r="I197" s="302"/>
      <c r="J197" s="302"/>
      <c r="K197" s="302"/>
    </row>
    <row r="198" s="1" customFormat="1" ht="13.5">
      <c r="B198" s="281"/>
      <c r="C198" s="282"/>
      <c r="D198" s="282"/>
      <c r="E198" s="282"/>
      <c r="F198" s="282"/>
      <c r="G198" s="282"/>
      <c r="H198" s="282"/>
      <c r="I198" s="282"/>
      <c r="J198" s="282"/>
      <c r="K198" s="283"/>
    </row>
    <row r="199" s="1" customFormat="1" ht="21">
      <c r="B199" s="284"/>
      <c r="C199" s="285" t="s">
        <v>564</v>
      </c>
      <c r="D199" s="285"/>
      <c r="E199" s="285"/>
      <c r="F199" s="285"/>
      <c r="G199" s="285"/>
      <c r="H199" s="285"/>
      <c r="I199" s="285"/>
      <c r="J199" s="285"/>
      <c r="K199" s="286"/>
    </row>
    <row r="200" s="1" customFormat="1" ht="25.5" customHeight="1">
      <c r="B200" s="284"/>
      <c r="C200" s="358" t="s">
        <v>565</v>
      </c>
      <c r="D200" s="358"/>
      <c r="E200" s="358"/>
      <c r="F200" s="358" t="s">
        <v>566</v>
      </c>
      <c r="G200" s="359"/>
      <c r="H200" s="358" t="s">
        <v>567</v>
      </c>
      <c r="I200" s="358"/>
      <c r="J200" s="358"/>
      <c r="K200" s="286"/>
    </row>
    <row r="201" s="1" customFormat="1" ht="5.25" customHeight="1">
      <c r="B201" s="319"/>
      <c r="C201" s="314"/>
      <c r="D201" s="314"/>
      <c r="E201" s="314"/>
      <c r="F201" s="314"/>
      <c r="G201" s="340"/>
      <c r="H201" s="314"/>
      <c r="I201" s="314"/>
      <c r="J201" s="314"/>
      <c r="K201" s="342"/>
    </row>
    <row r="202" s="1" customFormat="1" ht="15" customHeight="1">
      <c r="B202" s="319"/>
      <c r="C202" s="294" t="s">
        <v>557</v>
      </c>
      <c r="D202" s="294"/>
      <c r="E202" s="294"/>
      <c r="F202" s="317" t="s">
        <v>42</v>
      </c>
      <c r="G202" s="294"/>
      <c r="H202" s="294" t="s">
        <v>568</v>
      </c>
      <c r="I202" s="294"/>
      <c r="J202" s="294"/>
      <c r="K202" s="342"/>
    </row>
    <row r="203" s="1" customFormat="1" ht="15" customHeight="1">
      <c r="B203" s="319"/>
      <c r="C203" s="294"/>
      <c r="D203" s="294"/>
      <c r="E203" s="294"/>
      <c r="F203" s="317" t="s">
        <v>43</v>
      </c>
      <c r="G203" s="294"/>
      <c r="H203" s="294" t="s">
        <v>569</v>
      </c>
      <c r="I203" s="294"/>
      <c r="J203" s="294"/>
      <c r="K203" s="342"/>
    </row>
    <row r="204" s="1" customFormat="1" ht="15" customHeight="1">
      <c r="B204" s="319"/>
      <c r="C204" s="294"/>
      <c r="D204" s="294"/>
      <c r="E204" s="294"/>
      <c r="F204" s="317" t="s">
        <v>46</v>
      </c>
      <c r="G204" s="294"/>
      <c r="H204" s="294" t="s">
        <v>570</v>
      </c>
      <c r="I204" s="294"/>
      <c r="J204" s="294"/>
      <c r="K204" s="342"/>
    </row>
    <row r="205" s="1" customFormat="1" ht="15" customHeight="1">
      <c r="B205" s="319"/>
      <c r="C205" s="294"/>
      <c r="D205" s="294"/>
      <c r="E205" s="294"/>
      <c r="F205" s="317" t="s">
        <v>44</v>
      </c>
      <c r="G205" s="294"/>
      <c r="H205" s="294" t="s">
        <v>571</v>
      </c>
      <c r="I205" s="294"/>
      <c r="J205" s="294"/>
      <c r="K205" s="342"/>
    </row>
    <row r="206" s="1" customFormat="1" ht="15" customHeight="1">
      <c r="B206" s="319"/>
      <c r="C206" s="294"/>
      <c r="D206" s="294"/>
      <c r="E206" s="294"/>
      <c r="F206" s="317" t="s">
        <v>45</v>
      </c>
      <c r="G206" s="294"/>
      <c r="H206" s="294" t="s">
        <v>572</v>
      </c>
      <c r="I206" s="294"/>
      <c r="J206" s="294"/>
      <c r="K206" s="342"/>
    </row>
    <row r="207" s="1" customFormat="1" ht="15" customHeight="1">
      <c r="B207" s="319"/>
      <c r="C207" s="294"/>
      <c r="D207" s="294"/>
      <c r="E207" s="294"/>
      <c r="F207" s="317"/>
      <c r="G207" s="294"/>
      <c r="H207" s="294"/>
      <c r="I207" s="294"/>
      <c r="J207" s="294"/>
      <c r="K207" s="342"/>
    </row>
    <row r="208" s="1" customFormat="1" ht="15" customHeight="1">
      <c r="B208" s="319"/>
      <c r="C208" s="294" t="s">
        <v>513</v>
      </c>
      <c r="D208" s="294"/>
      <c r="E208" s="294"/>
      <c r="F208" s="317" t="s">
        <v>75</v>
      </c>
      <c r="G208" s="294"/>
      <c r="H208" s="294" t="s">
        <v>573</v>
      </c>
      <c r="I208" s="294"/>
      <c r="J208" s="294"/>
      <c r="K208" s="342"/>
    </row>
    <row r="209" s="1" customFormat="1" ht="15" customHeight="1">
      <c r="B209" s="319"/>
      <c r="C209" s="294"/>
      <c r="D209" s="294"/>
      <c r="E209" s="294"/>
      <c r="F209" s="317" t="s">
        <v>408</v>
      </c>
      <c r="G209" s="294"/>
      <c r="H209" s="294" t="s">
        <v>409</v>
      </c>
      <c r="I209" s="294"/>
      <c r="J209" s="294"/>
      <c r="K209" s="342"/>
    </row>
    <row r="210" s="1" customFormat="1" ht="15" customHeight="1">
      <c r="B210" s="319"/>
      <c r="C210" s="294"/>
      <c r="D210" s="294"/>
      <c r="E210" s="294"/>
      <c r="F210" s="317" t="s">
        <v>406</v>
      </c>
      <c r="G210" s="294"/>
      <c r="H210" s="294" t="s">
        <v>574</v>
      </c>
      <c r="I210" s="294"/>
      <c r="J210" s="294"/>
      <c r="K210" s="342"/>
    </row>
    <row r="211" s="1" customFormat="1" ht="15" customHeight="1">
      <c r="B211" s="360"/>
      <c r="C211" s="294"/>
      <c r="D211" s="294"/>
      <c r="E211" s="294"/>
      <c r="F211" s="317" t="s">
        <v>410</v>
      </c>
      <c r="G211" s="355"/>
      <c r="H211" s="346" t="s">
        <v>411</v>
      </c>
      <c r="I211" s="346"/>
      <c r="J211" s="346"/>
      <c r="K211" s="361"/>
    </row>
    <row r="212" s="1" customFormat="1" ht="15" customHeight="1">
      <c r="B212" s="360"/>
      <c r="C212" s="294"/>
      <c r="D212" s="294"/>
      <c r="E212" s="294"/>
      <c r="F212" s="317" t="s">
        <v>412</v>
      </c>
      <c r="G212" s="355"/>
      <c r="H212" s="346" t="s">
        <v>575</v>
      </c>
      <c r="I212" s="346"/>
      <c r="J212" s="346"/>
      <c r="K212" s="361"/>
    </row>
    <row r="213" s="1" customFormat="1" ht="15" customHeight="1">
      <c r="B213" s="360"/>
      <c r="C213" s="294"/>
      <c r="D213" s="294"/>
      <c r="E213" s="294"/>
      <c r="F213" s="317"/>
      <c r="G213" s="355"/>
      <c r="H213" s="346"/>
      <c r="I213" s="346"/>
      <c r="J213" s="346"/>
      <c r="K213" s="361"/>
    </row>
    <row r="214" s="1" customFormat="1" ht="15" customHeight="1">
      <c r="B214" s="360"/>
      <c r="C214" s="294" t="s">
        <v>537</v>
      </c>
      <c r="D214" s="294"/>
      <c r="E214" s="294"/>
      <c r="F214" s="317">
        <v>1</v>
      </c>
      <c r="G214" s="355"/>
      <c r="H214" s="346" t="s">
        <v>576</v>
      </c>
      <c r="I214" s="346"/>
      <c r="J214" s="346"/>
      <c r="K214" s="361"/>
    </row>
    <row r="215" s="1" customFormat="1" ht="15" customHeight="1">
      <c r="B215" s="360"/>
      <c r="C215" s="294"/>
      <c r="D215" s="294"/>
      <c r="E215" s="294"/>
      <c r="F215" s="317">
        <v>2</v>
      </c>
      <c r="G215" s="355"/>
      <c r="H215" s="346" t="s">
        <v>577</v>
      </c>
      <c r="I215" s="346"/>
      <c r="J215" s="346"/>
      <c r="K215" s="361"/>
    </row>
    <row r="216" s="1" customFormat="1" ht="15" customHeight="1">
      <c r="B216" s="360"/>
      <c r="C216" s="294"/>
      <c r="D216" s="294"/>
      <c r="E216" s="294"/>
      <c r="F216" s="317">
        <v>3</v>
      </c>
      <c r="G216" s="355"/>
      <c r="H216" s="346" t="s">
        <v>578</v>
      </c>
      <c r="I216" s="346"/>
      <c r="J216" s="346"/>
      <c r="K216" s="361"/>
    </row>
    <row r="217" s="1" customFormat="1" ht="15" customHeight="1">
      <c r="B217" s="360"/>
      <c r="C217" s="294"/>
      <c r="D217" s="294"/>
      <c r="E217" s="294"/>
      <c r="F217" s="317">
        <v>4</v>
      </c>
      <c r="G217" s="355"/>
      <c r="H217" s="346" t="s">
        <v>579</v>
      </c>
      <c r="I217" s="346"/>
      <c r="J217" s="346"/>
      <c r="K217" s="361"/>
    </row>
    <row r="218" s="1" customFormat="1" ht="12.75" customHeight="1">
      <c r="B218" s="362"/>
      <c r="C218" s="363"/>
      <c r="D218" s="363"/>
      <c r="E218" s="363"/>
      <c r="F218" s="363"/>
      <c r="G218" s="363"/>
      <c r="H218" s="363"/>
      <c r="I218" s="363"/>
      <c r="J218" s="363"/>
      <c r="K218" s="36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Kamil Urbánek</dc:creator>
  <cp:lastModifiedBy>Kamil Urbánek</cp:lastModifiedBy>
  <dcterms:created xsi:type="dcterms:W3CDTF">2022-02-16T11:15:34Z</dcterms:created>
  <dcterms:modified xsi:type="dcterms:W3CDTF">2022-02-16T11:15:59Z</dcterms:modified>
</cp:coreProperties>
</file>